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drien.moine\Desktop\"/>
    </mc:Choice>
  </mc:AlternateContent>
  <xr:revisionPtr revIDLastSave="0" documentId="8_{D6DFE2FD-20DF-4C04-8D5F-6726B6934883}" xr6:coauthVersionLast="47" xr6:coauthVersionMax="47" xr10:uidLastSave="{00000000-0000-0000-0000-000000000000}"/>
  <bookViews>
    <workbookView xWindow="-120" yWindow="-120" windowWidth="29040" windowHeight="17520" tabRatio="837" firstSheet="1" activeTab="1" xr2:uid="{00000000-000D-0000-FFFF-FFFF00000000}"/>
  </bookViews>
  <sheets>
    <sheet name="Signatures" sheetId="15" state="hidden" r:id="rId1"/>
    <sheet name="PLANNING" sheetId="1" r:id="rId2"/>
    <sheet name="Données supplémentaires" sheetId="5" r:id="rId3"/>
  </sheets>
  <definedNames>
    <definedName name="annéeN">YEAR(PLANNING!$F$3)</definedName>
    <definedName name="annéeN_1">annéeN+1</definedName>
    <definedName name="_xlnm.Print_Titles" localSheetId="1">PLANNING!$6:$6</definedName>
    <definedName name="nextWBS" localSheetId="1">PLANNING!$A2</definedName>
    <definedName name="prevWBS" localSheetId="1">PLANNING!$B1048576</definedName>
    <definedName name="ProjectPlan">ProjectDetails[[TÂCHE]:[Texte d''affichage]]</definedName>
    <definedName name="Tâches">ProjectDetails[TÂCHE]</definedName>
    <definedName name="_xlnm.Print_Area" localSheetId="1">PLANNING!$B$1:$BM$46</definedName>
    <definedName name="_xlnm.Print_Area" localSheetId="0">Signatures!$A$1:$K$65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G2" i="1"/>
  <c r="AZ2" i="1"/>
  <c r="AS2" i="1"/>
  <c r="AL2" i="1"/>
  <c r="AE2" i="1"/>
  <c r="X2" i="1"/>
  <c r="Q2" i="1"/>
  <c r="J2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D12" i="5"/>
  <c r="D11" i="5"/>
  <c r="D10" i="5"/>
  <c r="D9" i="5"/>
  <c r="D8" i="5"/>
  <c r="C12" i="5"/>
  <c r="C11" i="5"/>
  <c r="C10" i="5"/>
  <c r="C9" i="5"/>
  <c r="C8" i="5"/>
  <c r="D3" i="5"/>
  <c r="D6" i="5"/>
  <c r="D5" i="5"/>
  <c r="C5" i="5"/>
  <c r="D4" i="5"/>
  <c r="C4" i="5"/>
  <c r="C3" i="5"/>
  <c r="C7" i="5"/>
  <c r="D2" i="5"/>
  <c r="C2" i="5"/>
  <c r="J5" i="1"/>
  <c r="J3" i="1"/>
  <c r="K5" i="1"/>
  <c r="D7" i="5"/>
  <c r="C6" i="5"/>
  <c r="G7" i="1"/>
  <c r="L5" i="1"/>
  <c r="B7" i="1"/>
  <c r="B8" i="1"/>
  <c r="B9" i="1"/>
  <c r="B10" i="1"/>
  <c r="D10" i="1"/>
  <c r="M5" i="1"/>
  <c r="B11" i="1"/>
  <c r="D7" i="1"/>
  <c r="D8" i="1"/>
  <c r="D9" i="1"/>
  <c r="N5" i="1"/>
  <c r="B12" i="1"/>
  <c r="D11" i="1"/>
  <c r="O5" i="1"/>
  <c r="B13" i="1"/>
  <c r="D12" i="1"/>
  <c r="D13" i="1"/>
  <c r="B14" i="1"/>
  <c r="P5" i="1"/>
  <c r="D14" i="1"/>
  <c r="B15" i="1"/>
  <c r="Q5" i="1"/>
  <c r="Q3" i="1"/>
  <c r="R5" i="1"/>
  <c r="D15" i="1"/>
  <c r="B16" i="1"/>
  <c r="S5" i="1"/>
  <c r="D16" i="1"/>
  <c r="B17" i="1"/>
  <c r="T5" i="1"/>
  <c r="D17" i="1"/>
  <c r="B18" i="1"/>
  <c r="U5" i="1"/>
  <c r="D18" i="1"/>
  <c r="B19" i="1"/>
  <c r="V5" i="1"/>
  <c r="D19" i="1"/>
  <c r="B20" i="1"/>
  <c r="W5" i="1"/>
  <c r="D20" i="1"/>
  <c r="B21" i="1"/>
  <c r="D21" i="1"/>
  <c r="B22" i="1"/>
  <c r="X5" i="1"/>
  <c r="Y5" i="1"/>
  <c r="X3" i="1"/>
  <c r="B23" i="1"/>
  <c r="D22" i="1"/>
  <c r="Z5" i="1"/>
  <c r="B24" i="1"/>
  <c r="D23" i="1"/>
  <c r="AA5" i="1"/>
  <c r="D24" i="1"/>
  <c r="B25" i="1"/>
  <c r="AB5" i="1"/>
  <c r="D25" i="1"/>
  <c r="B26" i="1"/>
  <c r="AC5" i="1"/>
  <c r="D26" i="1"/>
  <c r="B27" i="1"/>
  <c r="AD5" i="1"/>
  <c r="D27" i="1"/>
  <c r="B28" i="1"/>
  <c r="D28" i="1"/>
  <c r="B29" i="1"/>
  <c r="AE5" i="1"/>
  <c r="AE3" i="1"/>
  <c r="AF5" i="1"/>
  <c r="B30" i="1"/>
  <c r="D29" i="1"/>
  <c r="AG5" i="1"/>
  <c r="D30" i="1"/>
  <c r="B31" i="1"/>
  <c r="AH5" i="1"/>
  <c r="D31" i="1"/>
  <c r="B32" i="1"/>
  <c r="AI5" i="1"/>
  <c r="D32" i="1"/>
  <c r="B33" i="1"/>
  <c r="AJ5" i="1"/>
  <c r="D33" i="1"/>
  <c r="B34" i="1"/>
  <c r="AK5" i="1"/>
  <c r="D34" i="1"/>
  <c r="B35" i="1"/>
  <c r="D35" i="1"/>
  <c r="B36" i="1"/>
  <c r="AL5" i="1"/>
  <c r="AL3" i="1"/>
  <c r="AM5" i="1"/>
  <c r="D36" i="1"/>
  <c r="B37" i="1"/>
  <c r="AN5" i="1"/>
  <c r="D37" i="1"/>
  <c r="B38" i="1"/>
  <c r="AO5" i="1"/>
  <c r="D38" i="1"/>
  <c r="B39" i="1"/>
  <c r="AP5" i="1"/>
  <c r="D39" i="1"/>
  <c r="B40" i="1"/>
  <c r="AQ5" i="1"/>
  <c r="D40" i="1"/>
  <c r="B41" i="1"/>
  <c r="AR5" i="1"/>
  <c r="D41" i="1"/>
  <c r="B42" i="1"/>
  <c r="D42" i="1"/>
  <c r="B43" i="1"/>
  <c r="AS5" i="1"/>
  <c r="AS3" i="1"/>
  <c r="AT5" i="1"/>
  <c r="D43" i="1"/>
  <c r="B44" i="1"/>
  <c r="AU5" i="1"/>
  <c r="D44" i="1"/>
  <c r="B45" i="1"/>
  <c r="AV5" i="1"/>
  <c r="D45" i="1"/>
  <c r="B46" i="1"/>
  <c r="D46" i="1"/>
  <c r="AW5" i="1"/>
  <c r="AX5" i="1"/>
  <c r="AY5" i="1"/>
  <c r="AZ5" i="1"/>
  <c r="BA5" i="1"/>
  <c r="AZ3" i="1"/>
  <c r="BB5" i="1"/>
  <c r="BC5" i="1"/>
  <c r="BD5" i="1"/>
  <c r="BE5" i="1"/>
  <c r="BF5" i="1"/>
  <c r="BG5" i="1"/>
  <c r="BG3" i="1"/>
  <c r="BH4" i="1"/>
  <c r="BH5" i="1"/>
  <c r="BI4" i="1"/>
  <c r="BI5" i="1"/>
  <c r="BJ4" i="1"/>
  <c r="BJ5" i="1"/>
  <c r="BK4" i="1"/>
  <c r="BK5" i="1"/>
  <c r="BL4" i="1"/>
  <c r="BL5" i="1"/>
  <c r="BM4" i="1"/>
  <c r="BM5" i="1"/>
</calcChain>
</file>

<file path=xl/sharedStrings.xml><?xml version="1.0" encoding="utf-8"?>
<sst xmlns="http://schemas.openxmlformats.org/spreadsheetml/2006/main" count="257" uniqueCount="164">
  <si>
    <t>Texte d'affichage</t>
  </si>
  <si>
    <t>PLAN DU PROJET</t>
  </si>
  <si>
    <t>Niv.</t>
  </si>
  <si>
    <t>WBS</t>
  </si>
  <si>
    <t>TÂCHE</t>
  </si>
  <si>
    <t>DÉBUT</t>
  </si>
  <si>
    <t>FIN</t>
  </si>
  <si>
    <t>RESPONSABLE</t>
  </si>
  <si>
    <t>ÉTUDE DE FAISABILITÉ</t>
  </si>
  <si>
    <t>Accord Direction sur lancement de l'étude de faisabilité</t>
  </si>
  <si>
    <t>Définition du Cahier des Charges Technique</t>
  </si>
  <si>
    <t>Chiffrage de l'étude - Fixation du planning</t>
  </si>
  <si>
    <t>Evaluation des investissements proto et série avant étude</t>
  </si>
  <si>
    <t>Evaluation du PRI (Prix de Revient Industriel) proto et série avant étude</t>
  </si>
  <si>
    <t>Evaluation ROI (Return On Investment) sur protos et  série</t>
  </si>
  <si>
    <t>Fixation du Prix de vente</t>
  </si>
  <si>
    <t>Présentation du dossier de synthèse</t>
  </si>
  <si>
    <t>Validation de la faisabilité par la Direction</t>
  </si>
  <si>
    <t>ÉTUDE TECHNIQUE</t>
  </si>
  <si>
    <t>Accord Direction sur lancement de l'étude technique</t>
  </si>
  <si>
    <t>Réalisation de l'étude technique</t>
  </si>
  <si>
    <t>Consultation pour machines d'assemblage proto et série</t>
  </si>
  <si>
    <t>Consultation pour outillages de production proto et série</t>
  </si>
  <si>
    <t>Chiffrage des investissements proto et série définitifs</t>
  </si>
  <si>
    <t>Consultation fournisseurs composants proto et série</t>
  </si>
  <si>
    <t>Chiffrage du PRI (Prix de Revient Industriel) proto et série définitifs</t>
  </si>
  <si>
    <t>Chiffrage du ROI (Return On Investment) proto et série</t>
  </si>
  <si>
    <t>Confirmation du prix de vente - Calcul de la marge</t>
  </si>
  <si>
    <t>Validation de l'étude technique par la Direction</t>
  </si>
  <si>
    <t>PHASE PROTO</t>
  </si>
  <si>
    <t>Accord Direction sur lancement des moyens prototypes</t>
  </si>
  <si>
    <t>Lancement des moyens prototypes (création d'une  EPP par moule ou machine )</t>
  </si>
  <si>
    <t>Qualification des moyens proto</t>
  </si>
  <si>
    <t>Réalisation des prototypes (moulage et assemblage)</t>
  </si>
  <si>
    <t>Validation des prototypes (métrologie - fonctionnement)</t>
  </si>
  <si>
    <t>Protection de la Propriété Intellectuelle</t>
  </si>
  <si>
    <t>Validation des prototypes par la Direction</t>
  </si>
  <si>
    <t>PHASE INDUSTRIALISATIION</t>
  </si>
  <si>
    <t>Réalisation des pièces série</t>
  </si>
  <si>
    <t>Validation des pièces série par la Direction</t>
  </si>
  <si>
    <t>Accord Direction sur lancement des moyens industriels</t>
  </si>
  <si>
    <t>Lancement moyens industriels  (création d'une  EPP par moule ou machine )</t>
  </si>
  <si>
    <t>Qualification des moyens industriels</t>
  </si>
  <si>
    <t>Vérification des pièces série (métrologie - fonctionnement)</t>
  </si>
  <si>
    <t>PHASE PRODUCTION</t>
  </si>
  <si>
    <t>Accord Direction sur lancement de la production</t>
  </si>
  <si>
    <t>Création du Cahier des Charges Qualité Client</t>
  </si>
  <si>
    <t>Validation du Cahier des Charges Qualité Client par la Direction</t>
  </si>
  <si>
    <r>
      <t xml:space="preserve">DURÉE
</t>
    </r>
    <r>
      <rPr>
        <sz val="8"/>
        <rFont val="Calibri"/>
        <family val="2"/>
        <scheme val="minor"/>
      </rPr>
      <t>(jrs ouvrés)</t>
    </r>
  </si>
  <si>
    <t>AVANCEMENT (%)</t>
  </si>
  <si>
    <t>Désignation</t>
  </si>
  <si>
    <t>Jours de l'an</t>
  </si>
  <si>
    <t>Lundi de Pâques</t>
  </si>
  <si>
    <t>Fête du travail</t>
  </si>
  <si>
    <t>Victoire 1945</t>
  </si>
  <si>
    <t>Ascension</t>
  </si>
  <si>
    <t>Lundi de Pentecôte</t>
  </si>
  <si>
    <t>Fête nationale</t>
  </si>
  <si>
    <t>Assomption</t>
  </si>
  <si>
    <t>Toussain</t>
  </si>
  <si>
    <t>Armistice 1918</t>
  </si>
  <si>
    <t>Noël</t>
  </si>
  <si>
    <t>Date pour année n</t>
  </si>
  <si>
    <t>Date pour année n+1</t>
  </si>
  <si>
    <t>Début du projet :</t>
  </si>
  <si>
    <t>Chef de projet :</t>
  </si>
  <si>
    <t>Afficher sem.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</si>
  <si>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</si>
  <si>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</si>
  <si>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</si>
  <si>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</si>
  <si>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</si>
  <si>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</si>
  <si>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</si>
  <si>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</si>
  <si>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</si>
  <si>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</si>
  <si>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</si>
  <si>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</si>
  <si>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</si>
  <si>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</si>
  <si>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</si>
  <si>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</si>
  <si>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</si>
  <si>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</si>
  <si>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</si>
  <si>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</si>
  <si>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</si>
  <si>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</si>
  <si>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</si>
  <si>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</si>
  <si>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</si>
  <si>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</si>
  <si>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</si>
  <si>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</si>
  <si>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</si>
  <si>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</si>
  <si>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</si>
  <si>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</si>
  <si>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</si>
  <si>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</si>
  <si>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</si>
  <si>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</si>
  <si>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</si>
  <si>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</si>
  <si>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</si>
  <si>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</si>
  <si>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</si>
  <si>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</si>
  <si>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</si>
  <si>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</si>
  <si>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</si>
  <si>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</si>
  <si>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</si>
  <si>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</si>
  <si>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</si>
  <si>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</si>
  <si>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</si>
  <si>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</si>
  <si>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</si>
  <si>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</si>
  <si>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</si>
  <si>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</si>
  <si>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Resp. Technique</t>
  </si>
  <si>
    <t>Resp. BE</t>
  </si>
  <si>
    <t xml:space="preserve">REDACTEUR </t>
  </si>
  <si>
    <t>VERIFICATEUR</t>
  </si>
  <si>
    <t>APPROBATEUR</t>
  </si>
  <si>
    <t>NOM</t>
  </si>
  <si>
    <t>P. PUVILAND</t>
  </si>
  <si>
    <t>S.THUILEUR</t>
  </si>
  <si>
    <t>FONCTION</t>
  </si>
  <si>
    <t>QAM</t>
  </si>
  <si>
    <t>DATE</t>
  </si>
  <si>
    <t>VISA</t>
  </si>
  <si>
    <t>Historique</t>
  </si>
  <si>
    <t>Numéro de version</t>
  </si>
  <si>
    <t>Date de version</t>
  </si>
  <si>
    <t>Nature/ résumé de la modification</t>
  </si>
  <si>
    <t>N° page ou §</t>
  </si>
  <si>
    <t>A</t>
  </si>
  <si>
    <t>Création</t>
  </si>
  <si>
    <t>N/A</t>
  </si>
  <si>
    <t>Objet</t>
  </si>
  <si>
    <t>Domaine d'application</t>
  </si>
  <si>
    <t>Documents rattachés</t>
  </si>
  <si>
    <t>P.22</t>
  </si>
  <si>
    <t>Recherche, Développement et Industrialisation</t>
  </si>
  <si>
    <t>Date de mise en application :</t>
  </si>
  <si>
    <t>Nom :  ____________________________________</t>
  </si>
  <si>
    <t>!</t>
  </si>
  <si>
    <t>Service : _________________________________________</t>
  </si>
  <si>
    <t>Fonction : ____________________________________________________________________________________________</t>
  </si>
  <si>
    <t>Date de prise de connaissance du document : ___________________________________</t>
  </si>
  <si>
    <r>
      <t>!</t>
    </r>
    <r>
      <rPr>
        <sz val="10"/>
        <color indexed="8"/>
        <rFont val="Calibri"/>
        <family val="2"/>
      </rPr>
      <t xml:space="preserve"> </t>
    </r>
  </si>
  <si>
    <t>Visa : ______________</t>
  </si>
  <si>
    <t>B</t>
  </si>
  <si>
    <t>C</t>
  </si>
  <si>
    <t>A. MOINE</t>
  </si>
  <si>
    <t>Conduite de projet.</t>
  </si>
  <si>
    <t>Ce document a pour objet le suivi de projet et comprend la planification des activités du projets et la définition des responsable pour chacune d'elles (F76-1, onglet "PLAN DU PROJET") et le suivi des dépenses (F76-2, onglet "SUIVI DU TRAVIAL ET DES COÛTS").
Les autres onglets servent à la mesure d'un indicateur.</t>
  </si>
  <si>
    <t>Document joint : 5 pages</t>
  </si>
  <si>
    <t>Refonte complète.</t>
  </si>
  <si>
    <t>Toutes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</si>
</sst>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"/>
    <numFmt numFmtId="165" formatCode="ddd\ dd/mm/yy"/>
    <numFmt numFmtId="166" formatCode="d\ mmm\ yyyy"/>
    <numFmt numFmtId="167" formatCode="d"/>
  </numFmts>
  <fonts count="31" x14ac:knownFonts="1">
    <font>
      <sz val="10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30"/>
      <color rgb="FF60594E"/>
      <name val="Calibri"/>
      <family val="2"/>
      <scheme val="minor"/>
    </font>
    <font>
      <sz val="10"/>
      <color rgb="FF2F2B2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60594E"/>
      <name val="Calibri"/>
      <family val="2"/>
      <scheme val="minor"/>
    </font>
    <font>
      <i/>
      <sz val="10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9"/>
      <color theme="0"/>
      <name val="Calibri"/>
      <family val="2"/>
      <scheme val="minor"/>
    </font>
    <font>
      <sz val="9"/>
      <color theme="4" tint="0.79998168889431442"/>
      <name val="Calibri"/>
      <family val="2"/>
      <scheme val="minor"/>
    </font>
    <font>
      <b/>
      <sz val="16"/>
      <color theme="1"/>
      <name val="Calibri"/>
      <family val="2"/>
    </font>
    <font>
      <sz val="9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rgb="FF808080"/>
      <name val="Wingdings"/>
      <charset val="2"/>
    </font>
    <font>
      <sz val="10"/>
      <color indexed="8"/>
      <name val="Calibri"/>
      <family val="2"/>
    </font>
    <font>
      <sz val="10"/>
      <color theme="5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34998626667073579"/>
      </bottom>
      <diagonal/>
    </border>
    <border>
      <left style="thin">
        <color theme="0" tint="-0.24994659260841701"/>
      </left>
      <right style="medium">
        <color theme="0" tint="-0.24994659260841701"/>
      </right>
      <top/>
      <bottom style="medium">
        <color theme="0" tint="-0.34998626667073579"/>
      </bottom>
      <diagonal/>
    </border>
    <border>
      <left style="medium">
        <color theme="0" tint="-0.24994659260841701"/>
      </left>
      <right style="thin">
        <color theme="0" tint="-0.24994659260841701"/>
      </right>
      <top style="medium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34998626667073579"/>
      </top>
      <bottom/>
      <diagonal/>
    </border>
    <border>
      <left style="thin">
        <color theme="0" tint="-0.24994659260841701"/>
      </left>
      <right style="medium">
        <color theme="0" tint="-0.24994659260841701"/>
      </right>
      <top style="medium">
        <color theme="0" tint="-0.34998626667073579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9" fontId="3" fillId="0" borderId="0" applyFont="0" applyFill="0" applyBorder="0" applyAlignment="0" applyProtection="0"/>
    <xf numFmtId="0" fontId="8" fillId="0" borderId="0"/>
  </cellStyleXfs>
  <cellXfs count="122">
    <xf numFmtId="0" fontId="0" fillId="0" borderId="0" xfId="0"/>
    <xf numFmtId="0" fontId="3" fillId="0" borderId="0" xfId="0" applyFont="1"/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9" fontId="0" fillId="0" borderId="0" xfId="3" applyFont="1" applyAlignment="1">
      <alignment horizontal="center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9" fontId="11" fillId="0" borderId="0" xfId="3" applyFont="1" applyAlignment="1">
      <alignment horizontal="center" vertical="top"/>
    </xf>
    <xf numFmtId="164" fontId="7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 indent="1"/>
    </xf>
    <xf numFmtId="0" fontId="12" fillId="0" borderId="0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165" fontId="11" fillId="0" borderId="0" xfId="0" applyNumberFormat="1" applyFont="1" applyAlignment="1">
      <alignment horizontal="center" vertical="top"/>
    </xf>
    <xf numFmtId="14" fontId="0" fillId="0" borderId="0" xfId="0" applyNumberForma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7" fillId="0" borderId="5" xfId="0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167" fontId="16" fillId="0" borderId="2" xfId="0" applyNumberFormat="1" applyFont="1" applyBorder="1" applyAlignment="1">
      <alignment horizontal="center" shrinkToFit="1"/>
    </xf>
    <xf numFmtId="167" fontId="16" fillId="0" borderId="3" xfId="0" applyNumberFormat="1" applyFont="1" applyBorder="1" applyAlignment="1">
      <alignment horizontal="center" shrinkToFit="1"/>
    </xf>
    <xf numFmtId="167" fontId="16" fillId="0" borderId="4" xfId="0" applyNumberFormat="1" applyFont="1" applyBorder="1" applyAlignment="1">
      <alignment horizontal="center" shrinkToFit="1"/>
    </xf>
    <xf numFmtId="0" fontId="16" fillId="0" borderId="2" xfId="0" applyFont="1" applyBorder="1" applyAlignment="1">
      <alignment horizontal="center" shrinkToFit="1"/>
    </xf>
    <xf numFmtId="0" fontId="16" fillId="0" borderId="3" xfId="0" applyFont="1" applyBorder="1" applyAlignment="1">
      <alignment horizontal="center" shrinkToFit="1"/>
    </xf>
    <xf numFmtId="0" fontId="16" fillId="0" borderId="4" xfId="0" applyFont="1" applyBorder="1" applyAlignment="1">
      <alignment horizont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167" fontId="16" fillId="0" borderId="0" xfId="0" applyNumberFormat="1" applyFont="1" applyAlignment="1">
      <alignment horizont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8" fillId="0" borderId="0" xfId="4" applyAlignment="1">
      <alignment horizontal="center" vertical="center"/>
    </xf>
    <xf numFmtId="0" fontId="19" fillId="0" borderId="0" xfId="4" applyFont="1" applyAlignment="1">
      <alignment horizontal="center" vertical="center" wrapText="1"/>
    </xf>
    <xf numFmtId="0" fontId="20" fillId="0" borderId="0" xfId="4" applyFont="1" applyAlignment="1">
      <alignment vertical="center"/>
    </xf>
    <xf numFmtId="0" fontId="8" fillId="0" borderId="0" xfId="4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vertical="center"/>
    </xf>
    <xf numFmtId="0" fontId="23" fillId="0" borderId="0" xfId="4" applyFont="1" applyAlignment="1">
      <alignment horizontal="left" vertical="center"/>
    </xf>
    <xf numFmtId="0" fontId="24" fillId="0" borderId="0" xfId="4" applyFont="1" applyAlignment="1">
      <alignment horizontal="center" vertical="center" wrapText="1"/>
    </xf>
    <xf numFmtId="0" fontId="24" fillId="0" borderId="0" xfId="4" applyFont="1" applyAlignment="1">
      <alignment vertical="center"/>
    </xf>
    <xf numFmtId="0" fontId="24" fillId="0" borderId="0" xfId="4" applyFont="1" applyAlignment="1">
      <alignment horizontal="center" vertical="center"/>
    </xf>
    <xf numFmtId="0" fontId="8" fillId="0" borderId="0" xfId="4" applyAlignment="1">
      <alignment horizontal="left" vertical="center" wrapText="1"/>
    </xf>
    <xf numFmtId="0" fontId="8" fillId="0" borderId="0" xfId="4" applyAlignment="1">
      <alignment vertical="top" wrapText="1"/>
    </xf>
    <xf numFmtId="0" fontId="0" fillId="0" borderId="0" xfId="4" applyFont="1" applyAlignment="1">
      <alignment vertical="center"/>
    </xf>
    <xf numFmtId="0" fontId="25" fillId="0" borderId="0" xfId="4" applyFont="1" applyAlignment="1">
      <alignment horizontal="left" vertical="center"/>
    </xf>
    <xf numFmtId="0" fontId="0" fillId="0" borderId="0" xfId="4" applyFont="1" applyAlignment="1">
      <alignment vertical="top" wrapText="1"/>
    </xf>
    <xf numFmtId="0" fontId="8" fillId="0" borderId="0" xfId="4" applyAlignment="1">
      <alignment horizontal="left" vertical="top"/>
    </xf>
    <xf numFmtId="0" fontId="8" fillId="0" borderId="0" xfId="4" applyAlignment="1">
      <alignment horizontal="left" vertical="center"/>
    </xf>
    <xf numFmtId="0" fontId="0" fillId="0" borderId="0" xfId="4" applyFont="1" applyAlignment="1">
      <alignment horizontal="left" vertical="center"/>
    </xf>
    <xf numFmtId="0" fontId="19" fillId="0" borderId="14" xfId="4" applyFont="1" applyBorder="1" applyAlignment="1">
      <alignment horizontal="center" vertical="center" wrapText="1"/>
    </xf>
    <xf numFmtId="0" fontId="20" fillId="0" borderId="14" xfId="4" applyFont="1" applyBorder="1" applyAlignment="1">
      <alignment vertical="center"/>
    </xf>
    <xf numFmtId="0" fontId="8" fillId="0" borderId="14" xfId="4" applyBorder="1" applyAlignment="1">
      <alignment vertical="center"/>
    </xf>
    <xf numFmtId="0" fontId="27" fillId="0" borderId="14" xfId="4" applyFont="1" applyBorder="1" applyAlignment="1">
      <alignment horizontal="left" vertical="center" indent="1"/>
    </xf>
    <xf numFmtId="0" fontId="27" fillId="0" borderId="16" xfId="4" applyFont="1" applyBorder="1" applyAlignment="1">
      <alignment horizontal="center" vertical="center"/>
    </xf>
    <xf numFmtId="0" fontId="26" fillId="0" borderId="17" xfId="4" applyFont="1" applyBorder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4" applyFont="1" applyAlignment="1">
      <alignment horizontal="left" vertical="center"/>
    </xf>
    <xf numFmtId="0" fontId="27" fillId="0" borderId="0" xfId="4" applyFont="1" applyAlignment="1">
      <alignment horizontal="left" vertical="center"/>
    </xf>
    <xf numFmtId="0" fontId="27" fillId="0" borderId="18" xfId="4" applyFont="1" applyBorder="1" applyAlignment="1">
      <alignment horizontal="center" vertical="center"/>
    </xf>
    <xf numFmtId="0" fontId="27" fillId="0" borderId="20" xfId="4" applyFont="1" applyBorder="1" applyAlignment="1">
      <alignment horizontal="left" vertical="center" indent="1"/>
    </xf>
    <xf numFmtId="0" fontId="27" fillId="0" borderId="21" xfId="4" applyFont="1" applyBorder="1" applyAlignment="1">
      <alignment horizontal="center" vertical="center"/>
    </xf>
    <xf numFmtId="0" fontId="29" fillId="0" borderId="0" xfId="0" applyFont="1" applyAlignment="1">
      <alignment horizontal="left"/>
    </xf>
    <xf numFmtId="1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4" fillId="0" borderId="1" xfId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/>
    </xf>
    <xf numFmtId="166" fontId="7" fillId="0" borderId="4" xfId="0" applyNumberFormat="1" applyFont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22" fillId="0" borderId="11" xfId="4" applyFont="1" applyBorder="1" applyAlignment="1">
      <alignment horizontal="center" vertical="center"/>
    </xf>
    <xf numFmtId="0" fontId="21" fillId="0" borderId="12" xfId="4" applyFont="1" applyBorder="1" applyAlignment="1">
      <alignment horizontal="center" vertical="center"/>
    </xf>
    <xf numFmtId="0" fontId="21" fillId="0" borderId="13" xfId="4" applyFont="1" applyBorder="1" applyAlignment="1">
      <alignment horizontal="center" vertical="center"/>
    </xf>
    <xf numFmtId="0" fontId="22" fillId="0" borderId="11" xfId="4" applyFont="1" applyBorder="1" applyAlignment="1">
      <alignment horizontal="center"/>
    </xf>
    <xf numFmtId="0" fontId="21" fillId="0" borderId="12" xfId="4" applyFont="1" applyBorder="1" applyAlignment="1">
      <alignment horizontal="center"/>
    </xf>
    <xf numFmtId="0" fontId="21" fillId="0" borderId="13" xfId="4" applyFont="1" applyBorder="1" applyAlignment="1">
      <alignment horizontal="center"/>
    </xf>
    <xf numFmtId="0" fontId="22" fillId="0" borderId="12" xfId="4" applyFont="1" applyBorder="1" applyAlignment="1">
      <alignment horizontal="center"/>
    </xf>
    <xf numFmtId="0" fontId="22" fillId="0" borderId="13" xfId="4" applyFont="1" applyBorder="1" applyAlignment="1">
      <alignment horizontal="center"/>
    </xf>
    <xf numFmtId="0" fontId="8" fillId="0" borderId="11" xfId="4" applyBorder="1" applyAlignment="1">
      <alignment horizontal="left" vertical="center" indent="1"/>
    </xf>
    <xf numFmtId="0" fontId="8" fillId="0" borderId="12" xfId="4" applyBorder="1" applyAlignment="1">
      <alignment horizontal="left" vertical="center" indent="1"/>
    </xf>
    <xf numFmtId="0" fontId="8" fillId="0" borderId="11" xfId="4" applyBorder="1" applyAlignment="1">
      <alignment horizontal="center" vertical="center"/>
    </xf>
    <xf numFmtId="0" fontId="8" fillId="0" borderId="12" xfId="4" applyBorder="1" applyAlignment="1">
      <alignment horizontal="center" vertical="center"/>
    </xf>
    <xf numFmtId="0" fontId="8" fillId="0" borderId="13" xfId="4" applyBorder="1" applyAlignment="1">
      <alignment horizontal="center" vertical="center"/>
    </xf>
    <xf numFmtId="0" fontId="8" fillId="0" borderId="11" xfId="4" applyBorder="1" applyAlignment="1">
      <alignment horizontal="left" vertical="top" indent="1"/>
    </xf>
    <xf numFmtId="0" fontId="8" fillId="0" borderId="13" xfId="4" applyBorder="1" applyAlignment="1">
      <alignment horizontal="left" vertical="top" indent="1"/>
    </xf>
    <xf numFmtId="0" fontId="8" fillId="0" borderId="11" xfId="4" applyBorder="1" applyAlignment="1">
      <alignment horizontal="center"/>
    </xf>
    <xf numFmtId="0" fontId="8" fillId="0" borderId="12" xfId="4" applyBorder="1" applyAlignment="1">
      <alignment horizontal="center"/>
    </xf>
    <xf numFmtId="0" fontId="8" fillId="0" borderId="13" xfId="4" applyBorder="1" applyAlignment="1">
      <alignment horizontal="center"/>
    </xf>
    <xf numFmtId="0" fontId="24" fillId="0" borderId="11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4" fillId="0" borderId="11" xfId="4" applyFont="1" applyBorder="1" applyAlignment="1">
      <alignment horizontal="center" vertical="center" wrapText="1"/>
    </xf>
    <xf numFmtId="0" fontId="24" fillId="0" borderId="13" xfId="4" applyFont="1" applyBorder="1" applyAlignment="1">
      <alignment horizontal="center" vertical="center" wrapText="1"/>
    </xf>
    <xf numFmtId="0" fontId="24" fillId="0" borderId="12" xfId="4" applyFont="1" applyBorder="1" applyAlignment="1">
      <alignment horizontal="center" vertical="center" wrapText="1"/>
    </xf>
    <xf numFmtId="0" fontId="26" fillId="0" borderId="15" xfId="4" applyFont="1" applyBorder="1" applyAlignment="1">
      <alignment horizontal="left" vertical="center"/>
    </xf>
    <xf numFmtId="0" fontId="26" fillId="0" borderId="14" xfId="4" applyFont="1" applyBorder="1" applyAlignment="1">
      <alignment horizontal="left" vertical="center"/>
    </xf>
    <xf numFmtId="14" fontId="8" fillId="0" borderId="11" xfId="4" applyNumberFormat="1" applyBorder="1" applyAlignment="1">
      <alignment horizontal="center" vertical="center"/>
    </xf>
    <xf numFmtId="14" fontId="8" fillId="0" borderId="13" xfId="4" applyNumberFormat="1" applyBorder="1" applyAlignment="1">
      <alignment horizontal="center" vertical="center"/>
    </xf>
    <xf numFmtId="0" fontId="8" fillId="0" borderId="11" xfId="4" applyBorder="1" applyAlignment="1">
      <alignment horizontal="left" vertical="center" wrapText="1" indent="1"/>
    </xf>
    <xf numFmtId="0" fontId="8" fillId="0" borderId="12" xfId="4" applyBorder="1" applyAlignment="1">
      <alignment horizontal="left" vertical="center" wrapText="1" indent="1"/>
    </xf>
    <xf numFmtId="0" fontId="8" fillId="0" borderId="13" xfId="4" applyBorder="1" applyAlignment="1">
      <alignment horizontal="left" vertical="center" wrapText="1" indent="1"/>
    </xf>
    <xf numFmtId="0" fontId="8" fillId="0" borderId="0" xfId="4" applyAlignment="1">
      <alignment horizontal="left" vertical="top" wrapText="1"/>
    </xf>
    <xf numFmtId="0" fontId="8" fillId="0" borderId="0" xfId="4" applyAlignment="1">
      <alignment vertical="top" wrapText="1"/>
    </xf>
    <xf numFmtId="0" fontId="8" fillId="0" borderId="0" xfId="4" applyAlignment="1">
      <alignment vertical="center"/>
    </xf>
    <xf numFmtId="0" fontId="0" fillId="0" borderId="0" xfId="4" applyFont="1" applyAlignment="1">
      <alignment vertical="center"/>
    </xf>
    <xf numFmtId="0" fontId="0" fillId="0" borderId="0" xfId="4" applyFont="1" applyAlignment="1">
      <alignment vertical="top" wrapText="1"/>
    </xf>
    <xf numFmtId="0" fontId="8" fillId="0" borderId="14" xfId="4" applyBorder="1" applyAlignment="1">
      <alignment horizontal="left" vertical="center"/>
    </xf>
    <xf numFmtId="0" fontId="26" fillId="0" borderId="19" xfId="4" applyFont="1" applyBorder="1" applyAlignment="1">
      <alignment horizontal="left" vertical="center"/>
    </xf>
    <xf numFmtId="0" fontId="26" fillId="0" borderId="20" xfId="4" applyFont="1" applyBorder="1" applyAlignment="1">
      <alignment horizontal="left" vertical="center"/>
    </xf>
    <xf numFmtId="14" fontId="24" fillId="0" borderId="11" xfId="4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 2" xfId="4" xr:uid="{6D190403-136B-4EA4-B722-20D589F36FE6}"/>
    <cellStyle name="Pourcentage" xfId="3" builtinId="5"/>
    <cellStyle name="Titre" xfId="1" builtinId="15"/>
    <cellStyle name="Titre 1" xfId="2" builtinId="16" customBuiltin="1"/>
  </cellStyles>
  <dxfs count="155">
    <dxf>
      <fill>
        <patternFill>
          <bgColor theme="4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ill>
        <patternFill patternType="darkUp">
          <fgColor theme="1" tint="0.34998626667073579"/>
        </patternFill>
      </fill>
    </dxf>
    <dxf>
      <font>
        <b val="0"/>
        <i/>
      </font>
    </dxf>
    <dxf>
      <font>
        <b/>
        <i val="0"/>
      </font>
    </dxf>
    <dxf>
      <font>
        <b/>
        <i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  <border diagonalUp="0" diagonalDown="0">
        <left style="medium">
          <color theme="0" tint="-0.24994659260841701"/>
        </left>
        <top/>
        <bottom/>
        <horizontal/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numFmt numFmtId="165" formatCode="ddd\ dd/mm/yy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numFmt numFmtId="165" formatCode="ddd\ dd/mm/yy"/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numFmt numFmtId="0" formatCode="General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0" tint="-0.249977111117893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top" textRotation="0" indent="0" justifyLastLine="0" shrinkToFit="0" readingOrder="0"/>
    </dxf>
    <dxf>
      <font>
        <color theme="0"/>
      </font>
      <fill>
        <patternFill>
          <bgColor theme="5"/>
        </patternFill>
      </fill>
    </dxf>
    <dxf>
      <font>
        <color theme="5"/>
      </font>
      <fill>
        <patternFill>
          <bgColor theme="5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 patternType="lightTrellis">
          <fgColor theme="0" tint="-0.34998626667073579"/>
        </patternFill>
      </fill>
    </dxf>
    <dxf>
      <fill>
        <patternFill patternType="lightTrellis">
          <fgColor theme="9" tint="-0.24994659260841701"/>
        </patternFill>
      </fill>
    </dxf>
    <dxf>
      <numFmt numFmtId="19" formatCode="dd/mm/yyyy"/>
    </dxf>
    <dxf>
      <numFmt numFmtId="19" formatCode="dd/mm/yyyy"/>
    </dxf>
    <dxf>
      <fill>
        <patternFill>
          <bgColor theme="4" tint="0.79998168889431442"/>
        </patternFill>
      </fill>
    </dxf>
    <dxf>
      <font>
        <b/>
        <i val="0"/>
        <color theme="4"/>
      </font>
      <border>
        <top style="double">
          <color theme="4"/>
        </top>
      </border>
    </dxf>
    <dxf>
      <font>
        <b/>
        <i val="0"/>
        <color theme="3"/>
      </font>
    </dxf>
    <dxf>
      <font>
        <color theme="3"/>
      </font>
      <border>
        <bottom style="thin">
          <color theme="0" tint="-0.24994659260841701"/>
        </bottom>
      </border>
    </dxf>
    <dxf>
      <font>
        <b/>
        <color theme="6" tint="-0.249977111117893"/>
      </font>
      <fill>
        <patternFill patternType="solid">
          <fgColor theme="6" tint="0.59999389629810485"/>
          <bgColor theme="6" tint="0.59999389629810485"/>
        </patternFill>
      </fill>
    </dxf>
    <dxf>
      <fill>
        <patternFill>
          <bgColor theme="4" tint="0.79998168889431442"/>
        </patternFill>
      </fill>
    </dxf>
    <dxf>
      <font>
        <b/>
        <i val="0"/>
        <color theme="4"/>
      </font>
      <fill>
        <patternFill patternType="none">
          <bgColor auto="1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color theme="3"/>
      </font>
    </dxf>
    <dxf>
      <font>
        <b val="0"/>
        <i val="0"/>
        <color theme="3"/>
      </font>
      <fill>
        <patternFill patternType="none">
          <bgColor auto="1"/>
        </patternFill>
      </fill>
    </dxf>
    <dxf>
      <font>
        <b val="0"/>
        <i/>
        <sz val="10"/>
        <color theme="3"/>
        <name val="Cambria"/>
        <scheme val="major"/>
      </font>
      <border>
        <vertical/>
        <horizontal/>
      </border>
    </dxf>
    <dxf>
      <font>
        <color theme="1"/>
      </font>
      <border>
        <vertical/>
        <horizontal/>
      </border>
    </dxf>
  </dxfs>
  <tableStyles count="3" defaultTableStyle="TableStyleMedium2" defaultPivotStyle="Family Budget PivotTable">
    <tableStyle name="Family Budget" pivot="0" table="0" count="10" xr9:uid="{00000000-0011-0000-FFFF-FFFF00000000}">
      <tableStyleElement type="wholeTable" dxfId="154"/>
      <tableStyleElement type="headerRow" dxfId="153"/>
    </tableStyle>
    <tableStyle name="Family Budget PivotTable" table="0" count="5" xr9:uid="{00000000-0011-0000-FFFF-FFFF01000000}">
      <tableStyleElement type="wholeTable" dxfId="152"/>
      <tableStyleElement type="headerRow" dxfId="151"/>
      <tableStyleElement type="totalRow" dxfId="150"/>
      <tableStyleElement type="firstRowStripe" dxfId="149"/>
      <tableStyleElement type="pageFieldLabels" dxfId="148"/>
    </tableStyle>
    <tableStyle name="Family Budget Table Style" pivot="0" count="4" xr9:uid="{00000000-0011-0000-FFFF-FFFF02000000}">
      <tableStyleElement type="wholeTable" dxfId="147"/>
      <tableStyleElement type="headerRow" dxfId="146"/>
      <tableStyleElement type="totalRow" dxfId="145"/>
      <tableStyleElement type="firstRowStripe" dxfId="144"/>
    </tableStyle>
  </tableStyles>
  <colors>
    <mruColors>
      <color rgb="FF00CC99"/>
      <color rgb="FF00FF99"/>
      <color rgb="FFFFFFCC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6" tint="0.79998168889431442"/>
              <bgColor theme="6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6" tint="0.59999389629810485"/>
              <bgColor theme="4" tint="0.79998168889431442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Family Budget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croll" dx="22" fmlaLink="$I$3" horiz="1" max="200" min="1" page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42</xdr:row>
      <xdr:rowOff>0</xdr:rowOff>
    </xdr:from>
    <xdr:ext cx="393700" cy="220980"/>
    <xdr:pic>
      <xdr:nvPicPr>
        <xdr:cNvPr id="2" name="Picture 12" descr="clip_image0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010900"/>
          <a:ext cx="39370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41</xdr:row>
      <xdr:rowOff>264160</xdr:rowOff>
    </xdr:from>
    <xdr:ext cx="400050" cy="201931"/>
    <xdr:pic>
      <xdr:nvPicPr>
        <xdr:cNvPr id="3" name="Picture 12" descr="clip_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0989310"/>
          <a:ext cx="400050" cy="201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419100" cy="241300"/>
    <xdr:pic>
      <xdr:nvPicPr>
        <xdr:cNvPr id="4" name="Picture 1" descr="lip_image00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"/>
          <a:ext cx="4191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42</xdr:row>
      <xdr:rowOff>0</xdr:rowOff>
    </xdr:from>
    <xdr:ext cx="393700" cy="63500"/>
    <xdr:pic>
      <xdr:nvPicPr>
        <xdr:cNvPr id="5" name="Picture 12" descr="clip_image00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0109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42</xdr:row>
      <xdr:rowOff>0</xdr:rowOff>
    </xdr:from>
    <xdr:ext cx="393700" cy="63500"/>
    <xdr:pic>
      <xdr:nvPicPr>
        <xdr:cNvPr id="6" name="Picture 12" descr="clip_image00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0109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</xdr:row>
      <xdr:rowOff>0</xdr:rowOff>
    </xdr:from>
    <xdr:ext cx="419100" cy="215900"/>
    <xdr:pic>
      <xdr:nvPicPr>
        <xdr:cNvPr id="7" name="Picture 1" descr="lip_image00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41</xdr:row>
      <xdr:rowOff>0</xdr:rowOff>
    </xdr:from>
    <xdr:ext cx="374650" cy="215900"/>
    <xdr:pic>
      <xdr:nvPicPr>
        <xdr:cNvPr id="8" name="Picture 2" descr="lip_image00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072515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</xdr:row>
      <xdr:rowOff>0</xdr:rowOff>
    </xdr:from>
    <xdr:ext cx="419100" cy="215900"/>
    <xdr:pic>
      <xdr:nvPicPr>
        <xdr:cNvPr id="9" name="Picture 1" descr="lip_image00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240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44</xdr:row>
      <xdr:rowOff>0</xdr:rowOff>
    </xdr:from>
    <xdr:ext cx="374650" cy="215900"/>
    <xdr:pic>
      <xdr:nvPicPr>
        <xdr:cNvPr id="10" name="Picture 2" descr="lip_image001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158240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</xdr:row>
      <xdr:rowOff>0</xdr:rowOff>
    </xdr:from>
    <xdr:ext cx="393700" cy="63500"/>
    <xdr:pic>
      <xdr:nvPicPr>
        <xdr:cNvPr id="11" name="Picture 12" descr="clip_image001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86815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45</xdr:row>
      <xdr:rowOff>0</xdr:rowOff>
    </xdr:from>
    <xdr:ext cx="393700" cy="63500"/>
    <xdr:pic>
      <xdr:nvPicPr>
        <xdr:cNvPr id="12" name="Picture 12" descr="clip_image00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86815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</xdr:row>
      <xdr:rowOff>0</xdr:rowOff>
    </xdr:from>
    <xdr:ext cx="419100" cy="215900"/>
    <xdr:pic>
      <xdr:nvPicPr>
        <xdr:cNvPr id="13" name="Picture 1" descr="lip_image00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3965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47</xdr:row>
      <xdr:rowOff>0</xdr:rowOff>
    </xdr:from>
    <xdr:ext cx="374650" cy="215900"/>
    <xdr:pic>
      <xdr:nvPicPr>
        <xdr:cNvPr id="14" name="Picture 2" descr="lip_image00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243965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</xdr:row>
      <xdr:rowOff>0</xdr:rowOff>
    </xdr:from>
    <xdr:ext cx="393700" cy="63500"/>
    <xdr:pic>
      <xdr:nvPicPr>
        <xdr:cNvPr id="15" name="Picture 12" descr="clip_image001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7254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48</xdr:row>
      <xdr:rowOff>0</xdr:rowOff>
    </xdr:from>
    <xdr:ext cx="393700" cy="63500"/>
    <xdr:pic>
      <xdr:nvPicPr>
        <xdr:cNvPr id="16" name="Picture 12" descr="clip_image001.pn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27254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</xdr:row>
      <xdr:rowOff>0</xdr:rowOff>
    </xdr:from>
    <xdr:ext cx="419100" cy="215900"/>
    <xdr:pic>
      <xdr:nvPicPr>
        <xdr:cNvPr id="17" name="Picture 1" descr="lip_image001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9690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50</xdr:row>
      <xdr:rowOff>0</xdr:rowOff>
    </xdr:from>
    <xdr:ext cx="374650" cy="215900"/>
    <xdr:pic>
      <xdr:nvPicPr>
        <xdr:cNvPr id="18" name="Picture 2" descr="lip_image001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329690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</xdr:row>
      <xdr:rowOff>0</xdr:rowOff>
    </xdr:from>
    <xdr:ext cx="393700" cy="63500"/>
    <xdr:pic>
      <xdr:nvPicPr>
        <xdr:cNvPr id="19" name="Picture 12" descr="clip_image001.pn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358265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51</xdr:row>
      <xdr:rowOff>0</xdr:rowOff>
    </xdr:from>
    <xdr:ext cx="393700" cy="63500"/>
    <xdr:pic>
      <xdr:nvPicPr>
        <xdr:cNvPr id="20" name="Picture 12" descr="clip_image001.pn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358265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53</xdr:row>
      <xdr:rowOff>0</xdr:rowOff>
    </xdr:from>
    <xdr:ext cx="419100" cy="215900"/>
    <xdr:pic>
      <xdr:nvPicPr>
        <xdr:cNvPr id="21" name="Picture 1" descr="lip_image001.pn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5415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53</xdr:row>
      <xdr:rowOff>0</xdr:rowOff>
    </xdr:from>
    <xdr:ext cx="374650" cy="215900"/>
    <xdr:pic>
      <xdr:nvPicPr>
        <xdr:cNvPr id="22" name="Picture 2" descr="lip_image001.pn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415415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</xdr:row>
      <xdr:rowOff>0</xdr:rowOff>
    </xdr:from>
    <xdr:ext cx="393700" cy="63500"/>
    <xdr:pic>
      <xdr:nvPicPr>
        <xdr:cNvPr id="23" name="Picture 12" descr="clip_image001.pn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44399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54</xdr:row>
      <xdr:rowOff>0</xdr:rowOff>
    </xdr:from>
    <xdr:ext cx="393700" cy="63500"/>
    <xdr:pic>
      <xdr:nvPicPr>
        <xdr:cNvPr id="24" name="Picture 12" descr="clip_image001.pn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44399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56</xdr:row>
      <xdr:rowOff>0</xdr:rowOff>
    </xdr:from>
    <xdr:ext cx="419100" cy="215900"/>
    <xdr:pic>
      <xdr:nvPicPr>
        <xdr:cNvPr id="25" name="Picture 1" descr="lip_image001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1140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56</xdr:row>
      <xdr:rowOff>0</xdr:rowOff>
    </xdr:from>
    <xdr:ext cx="374650" cy="215900"/>
    <xdr:pic>
      <xdr:nvPicPr>
        <xdr:cNvPr id="26" name="Picture 2" descr="lip_image001.pn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501140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0</xdr:rowOff>
    </xdr:from>
    <xdr:ext cx="393700" cy="63500"/>
    <xdr:pic>
      <xdr:nvPicPr>
        <xdr:cNvPr id="27" name="Picture 12" descr="clip_image001.pn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529715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57</xdr:row>
      <xdr:rowOff>0</xdr:rowOff>
    </xdr:from>
    <xdr:ext cx="393700" cy="63500"/>
    <xdr:pic>
      <xdr:nvPicPr>
        <xdr:cNvPr id="28" name="Picture 12" descr="clip_image001.pn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529715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59</xdr:row>
      <xdr:rowOff>0</xdr:rowOff>
    </xdr:from>
    <xdr:ext cx="419100" cy="215900"/>
    <xdr:pic>
      <xdr:nvPicPr>
        <xdr:cNvPr id="29" name="Picture 1" descr="lip_image001.pn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6865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59</xdr:row>
      <xdr:rowOff>0</xdr:rowOff>
    </xdr:from>
    <xdr:ext cx="374650" cy="215900"/>
    <xdr:pic>
      <xdr:nvPicPr>
        <xdr:cNvPr id="30" name="Picture 2" descr="lip_image001.pn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586865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60</xdr:row>
      <xdr:rowOff>0</xdr:rowOff>
    </xdr:from>
    <xdr:ext cx="393700" cy="63500"/>
    <xdr:pic>
      <xdr:nvPicPr>
        <xdr:cNvPr id="31" name="Picture 12" descr="clip_image001.pn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61544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60</xdr:row>
      <xdr:rowOff>0</xdr:rowOff>
    </xdr:from>
    <xdr:ext cx="393700" cy="63500"/>
    <xdr:pic>
      <xdr:nvPicPr>
        <xdr:cNvPr id="32" name="Picture 12" descr="clip_image00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61544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62</xdr:row>
      <xdr:rowOff>0</xdr:rowOff>
    </xdr:from>
    <xdr:ext cx="419100" cy="215900"/>
    <xdr:pic>
      <xdr:nvPicPr>
        <xdr:cNvPr id="33" name="Picture 1" descr="lip_image001.pn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2590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62</xdr:row>
      <xdr:rowOff>0</xdr:rowOff>
    </xdr:from>
    <xdr:ext cx="374650" cy="215900"/>
    <xdr:pic>
      <xdr:nvPicPr>
        <xdr:cNvPr id="34" name="Picture 2" descr="lip_image001.pn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672590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393700" cy="63500"/>
    <xdr:pic>
      <xdr:nvPicPr>
        <xdr:cNvPr id="35" name="Picture 12" descr="clip_image001.pn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701165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63</xdr:row>
      <xdr:rowOff>0</xdr:rowOff>
    </xdr:from>
    <xdr:ext cx="393700" cy="63500"/>
    <xdr:pic>
      <xdr:nvPicPr>
        <xdr:cNvPr id="36" name="Picture 12" descr="clip_image001.pn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701165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</xdr:row>
      <xdr:rowOff>0</xdr:rowOff>
    </xdr:from>
    <xdr:ext cx="419100" cy="215900"/>
    <xdr:pic>
      <xdr:nvPicPr>
        <xdr:cNvPr id="37" name="Picture 1" descr="lip_image001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0220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65</xdr:row>
      <xdr:rowOff>0</xdr:rowOff>
    </xdr:from>
    <xdr:ext cx="374650" cy="215900"/>
    <xdr:pic>
      <xdr:nvPicPr>
        <xdr:cNvPr id="38" name="Picture 2" descr="lip_image001.pn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760220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</xdr:row>
      <xdr:rowOff>0</xdr:rowOff>
    </xdr:from>
    <xdr:ext cx="393700" cy="63500"/>
    <xdr:pic>
      <xdr:nvPicPr>
        <xdr:cNvPr id="39" name="Picture 12" descr="clip_image001.pn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79070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66</xdr:row>
      <xdr:rowOff>0</xdr:rowOff>
    </xdr:from>
    <xdr:ext cx="393700" cy="63500"/>
    <xdr:pic>
      <xdr:nvPicPr>
        <xdr:cNvPr id="40" name="Picture 12" descr="clip_image001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7907000"/>
          <a:ext cx="393700" cy="6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</xdr:row>
      <xdr:rowOff>0</xdr:rowOff>
    </xdr:from>
    <xdr:ext cx="419100" cy="215900"/>
    <xdr:pic>
      <xdr:nvPicPr>
        <xdr:cNvPr id="41" name="Picture 1" descr="lip_image001.pn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16600"/>
          <a:ext cx="4191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68</xdr:row>
      <xdr:rowOff>0</xdr:rowOff>
    </xdr:from>
    <xdr:ext cx="374650" cy="215900"/>
    <xdr:pic>
      <xdr:nvPicPr>
        <xdr:cNvPr id="42" name="Picture 2" descr="lip_image001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8516600"/>
          <a:ext cx="37465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393700" cy="267757"/>
    <xdr:pic>
      <xdr:nvPicPr>
        <xdr:cNvPr id="43" name="Picture 12" descr="clip_image001.pn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8724900"/>
          <a:ext cx="393700" cy="267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393700" cy="286807"/>
    <xdr:pic>
      <xdr:nvPicPr>
        <xdr:cNvPr id="44" name="Picture 12" descr="clip_image001.pn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82150"/>
          <a:ext cx="393700" cy="28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393700" cy="286807"/>
    <xdr:pic>
      <xdr:nvPicPr>
        <xdr:cNvPr id="45" name="Picture 12" descr="clip_image001.pn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82150"/>
          <a:ext cx="393700" cy="28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393700" cy="286807"/>
    <xdr:pic>
      <xdr:nvPicPr>
        <xdr:cNvPr id="46" name="Picture 12" descr="clip_image001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82150"/>
          <a:ext cx="393700" cy="28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36</xdr:row>
      <xdr:rowOff>264160</xdr:rowOff>
    </xdr:from>
    <xdr:ext cx="400050" cy="155363"/>
    <xdr:pic>
      <xdr:nvPicPr>
        <xdr:cNvPr id="47" name="Picture 12" descr="clip_image001.pn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9560560"/>
          <a:ext cx="400050" cy="15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</xdr:row>
      <xdr:rowOff>0</xdr:rowOff>
    </xdr:from>
    <xdr:ext cx="419100" cy="88900"/>
    <xdr:pic>
      <xdr:nvPicPr>
        <xdr:cNvPr id="48" name="Picture 1" descr="lip_image001.pn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</xdr:row>
      <xdr:rowOff>0</xdr:rowOff>
    </xdr:from>
    <xdr:ext cx="419100" cy="88900"/>
    <xdr:pic>
      <xdr:nvPicPr>
        <xdr:cNvPr id="49" name="Picture 1" descr="lip_image001.pn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36</xdr:row>
      <xdr:rowOff>0</xdr:rowOff>
    </xdr:from>
    <xdr:ext cx="374650" cy="88900"/>
    <xdr:pic>
      <xdr:nvPicPr>
        <xdr:cNvPr id="50" name="Picture 2" descr="lip_image001.pn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92964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39</xdr:row>
      <xdr:rowOff>264160</xdr:rowOff>
    </xdr:from>
    <xdr:ext cx="400050" cy="180763"/>
    <xdr:pic>
      <xdr:nvPicPr>
        <xdr:cNvPr id="51" name="Picture 12" descr="clip_image001.pn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04178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419100" cy="88900"/>
    <xdr:pic>
      <xdr:nvPicPr>
        <xdr:cNvPr id="52" name="Picture 1" descr="lip_image001.pn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419100" cy="88900"/>
    <xdr:pic>
      <xdr:nvPicPr>
        <xdr:cNvPr id="53" name="Picture 1" descr="lip_image001.pn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39</xdr:row>
      <xdr:rowOff>0</xdr:rowOff>
    </xdr:from>
    <xdr:ext cx="374650" cy="88900"/>
    <xdr:pic>
      <xdr:nvPicPr>
        <xdr:cNvPr id="54" name="Picture 2" descr="lip_image001.pn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01536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42</xdr:row>
      <xdr:rowOff>264160</xdr:rowOff>
    </xdr:from>
    <xdr:ext cx="400050" cy="180763"/>
    <xdr:pic>
      <xdr:nvPicPr>
        <xdr:cNvPr id="55" name="Picture 12" descr="clip_image001.png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12750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419100" cy="88900"/>
    <xdr:pic>
      <xdr:nvPicPr>
        <xdr:cNvPr id="56" name="Picture 1" descr="lip_image001.png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419100" cy="88900"/>
    <xdr:pic>
      <xdr:nvPicPr>
        <xdr:cNvPr id="57" name="Picture 1" descr="lip_image001.png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42</xdr:row>
      <xdr:rowOff>0</xdr:rowOff>
    </xdr:from>
    <xdr:ext cx="374650" cy="88900"/>
    <xdr:pic>
      <xdr:nvPicPr>
        <xdr:cNvPr id="58" name="Picture 2" descr="lip_image001.png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10109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</xdr:row>
      <xdr:rowOff>0</xdr:rowOff>
    </xdr:from>
    <xdr:ext cx="393700" cy="215900"/>
    <xdr:pic>
      <xdr:nvPicPr>
        <xdr:cNvPr id="59" name="Picture 12" descr="clip_image001.png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296650"/>
          <a:ext cx="3937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43</xdr:row>
      <xdr:rowOff>0</xdr:rowOff>
    </xdr:from>
    <xdr:ext cx="393700" cy="282575"/>
    <xdr:pic>
      <xdr:nvPicPr>
        <xdr:cNvPr id="60" name="Picture 12" descr="clip_image001.png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296650"/>
          <a:ext cx="39370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43</xdr:row>
      <xdr:rowOff>0</xdr:rowOff>
    </xdr:from>
    <xdr:ext cx="393700" cy="282575"/>
    <xdr:pic>
      <xdr:nvPicPr>
        <xdr:cNvPr id="61" name="Picture 12" descr="clip_image001.pn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296650"/>
          <a:ext cx="39370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42</xdr:row>
      <xdr:rowOff>264160</xdr:rowOff>
    </xdr:from>
    <xdr:ext cx="400050" cy="180763"/>
    <xdr:pic>
      <xdr:nvPicPr>
        <xdr:cNvPr id="62" name="Picture 12" descr="clip_image001.png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12750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45</xdr:row>
      <xdr:rowOff>264160</xdr:rowOff>
    </xdr:from>
    <xdr:ext cx="400050" cy="180763"/>
    <xdr:pic>
      <xdr:nvPicPr>
        <xdr:cNvPr id="63" name="Picture 12" descr="clip_image001.png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21323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419100" cy="88900"/>
    <xdr:pic>
      <xdr:nvPicPr>
        <xdr:cNvPr id="64" name="Picture 1" descr="lip_image001.png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419100" cy="88900"/>
    <xdr:pic>
      <xdr:nvPicPr>
        <xdr:cNvPr id="65" name="Picture 1" descr="lip_image001.png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45</xdr:row>
      <xdr:rowOff>0</xdr:rowOff>
    </xdr:from>
    <xdr:ext cx="374650" cy="88900"/>
    <xdr:pic>
      <xdr:nvPicPr>
        <xdr:cNvPr id="66" name="Picture 2" descr="lip_image001.png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18681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48</xdr:row>
      <xdr:rowOff>264160</xdr:rowOff>
    </xdr:from>
    <xdr:ext cx="400050" cy="180763"/>
    <xdr:pic>
      <xdr:nvPicPr>
        <xdr:cNvPr id="67" name="Picture 12" descr="clip_image001.png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2989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419100" cy="88900"/>
    <xdr:pic>
      <xdr:nvPicPr>
        <xdr:cNvPr id="68" name="Picture 1" descr="lip_image001.pn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254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419100" cy="88900"/>
    <xdr:pic>
      <xdr:nvPicPr>
        <xdr:cNvPr id="69" name="Picture 1" descr="lip_image001.png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254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48</xdr:row>
      <xdr:rowOff>0</xdr:rowOff>
    </xdr:from>
    <xdr:ext cx="374650" cy="88900"/>
    <xdr:pic>
      <xdr:nvPicPr>
        <xdr:cNvPr id="70" name="Picture 2" descr="lip_image001.png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27254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48</xdr:row>
      <xdr:rowOff>264160</xdr:rowOff>
    </xdr:from>
    <xdr:ext cx="400050" cy="180763"/>
    <xdr:pic>
      <xdr:nvPicPr>
        <xdr:cNvPr id="71" name="Picture 12" descr="clip_image001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2989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51</xdr:row>
      <xdr:rowOff>264160</xdr:rowOff>
    </xdr:from>
    <xdr:ext cx="400050" cy="180763"/>
    <xdr:pic>
      <xdr:nvPicPr>
        <xdr:cNvPr id="72" name="Picture 12" descr="clip_image001.pn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38468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419100" cy="88900"/>
    <xdr:pic>
      <xdr:nvPicPr>
        <xdr:cNvPr id="73" name="Picture 1" descr="lip_image001.pn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26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419100" cy="88900"/>
    <xdr:pic>
      <xdr:nvPicPr>
        <xdr:cNvPr id="74" name="Picture 1" descr="lip_image001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26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51</xdr:row>
      <xdr:rowOff>0</xdr:rowOff>
    </xdr:from>
    <xdr:ext cx="374650" cy="88900"/>
    <xdr:pic>
      <xdr:nvPicPr>
        <xdr:cNvPr id="75" name="Picture 2" descr="lip_image001.pn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35826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51</xdr:row>
      <xdr:rowOff>264160</xdr:rowOff>
    </xdr:from>
    <xdr:ext cx="400050" cy="180763"/>
    <xdr:pic>
      <xdr:nvPicPr>
        <xdr:cNvPr id="76" name="Picture 12" descr="clip_image001.pn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38468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54</xdr:row>
      <xdr:rowOff>264160</xdr:rowOff>
    </xdr:from>
    <xdr:ext cx="400050" cy="180763"/>
    <xdr:pic>
      <xdr:nvPicPr>
        <xdr:cNvPr id="77" name="Picture 12" descr="clip_image001.pn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47040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419100" cy="88900"/>
    <xdr:pic>
      <xdr:nvPicPr>
        <xdr:cNvPr id="78" name="Picture 1" descr="lip_image001.pn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399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419100" cy="88900"/>
    <xdr:pic>
      <xdr:nvPicPr>
        <xdr:cNvPr id="79" name="Picture 1" descr="lip_image001.pn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399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54</xdr:row>
      <xdr:rowOff>0</xdr:rowOff>
    </xdr:from>
    <xdr:ext cx="374650" cy="88900"/>
    <xdr:pic>
      <xdr:nvPicPr>
        <xdr:cNvPr id="80" name="Picture 2" descr="lip_image001.pn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44399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54</xdr:row>
      <xdr:rowOff>264160</xdr:rowOff>
    </xdr:from>
    <xdr:ext cx="400050" cy="180763"/>
    <xdr:pic>
      <xdr:nvPicPr>
        <xdr:cNvPr id="81" name="Picture 12" descr="clip_image001.pn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47040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57</xdr:row>
      <xdr:rowOff>264160</xdr:rowOff>
    </xdr:from>
    <xdr:ext cx="400050" cy="180763"/>
    <xdr:pic>
      <xdr:nvPicPr>
        <xdr:cNvPr id="82" name="Picture 12" descr="clip_image001.pn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55613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419100" cy="88900"/>
    <xdr:pic>
      <xdr:nvPicPr>
        <xdr:cNvPr id="83" name="Picture 1" descr="lip_image001.pn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971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419100" cy="88900"/>
    <xdr:pic>
      <xdr:nvPicPr>
        <xdr:cNvPr id="84" name="Picture 1" descr="lip_image001.pn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971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57</xdr:row>
      <xdr:rowOff>0</xdr:rowOff>
    </xdr:from>
    <xdr:ext cx="374650" cy="88900"/>
    <xdr:pic>
      <xdr:nvPicPr>
        <xdr:cNvPr id="85" name="Picture 2" descr="lip_image001.pn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52971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57</xdr:row>
      <xdr:rowOff>264160</xdr:rowOff>
    </xdr:from>
    <xdr:ext cx="400050" cy="180763"/>
    <xdr:pic>
      <xdr:nvPicPr>
        <xdr:cNvPr id="86" name="Picture 12" descr="clip_image001.pn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55613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57</xdr:row>
      <xdr:rowOff>264160</xdr:rowOff>
    </xdr:from>
    <xdr:ext cx="400050" cy="180763"/>
    <xdr:pic>
      <xdr:nvPicPr>
        <xdr:cNvPr id="87" name="Picture 12" descr="clip_image001.png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55613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60</xdr:row>
      <xdr:rowOff>264160</xdr:rowOff>
    </xdr:from>
    <xdr:ext cx="400050" cy="180763"/>
    <xdr:pic>
      <xdr:nvPicPr>
        <xdr:cNvPr id="88" name="Picture 12" descr="clip_image001.png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6418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419100" cy="88900"/>
    <xdr:pic>
      <xdr:nvPicPr>
        <xdr:cNvPr id="89" name="Picture 1" descr="lip_image001.png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44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419100" cy="88900"/>
    <xdr:pic>
      <xdr:nvPicPr>
        <xdr:cNvPr id="90" name="Picture 1" descr="lip_image001.png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44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60</xdr:row>
      <xdr:rowOff>0</xdr:rowOff>
    </xdr:from>
    <xdr:ext cx="374650" cy="88900"/>
    <xdr:pic>
      <xdr:nvPicPr>
        <xdr:cNvPr id="91" name="Picture 2" descr="lip_image001.png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61544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60</xdr:row>
      <xdr:rowOff>264160</xdr:rowOff>
    </xdr:from>
    <xdr:ext cx="400050" cy="180763"/>
    <xdr:pic>
      <xdr:nvPicPr>
        <xdr:cNvPr id="92" name="Picture 12" descr="clip_image001.png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6418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60</xdr:row>
      <xdr:rowOff>264160</xdr:rowOff>
    </xdr:from>
    <xdr:ext cx="400050" cy="180763"/>
    <xdr:pic>
      <xdr:nvPicPr>
        <xdr:cNvPr id="93" name="Picture 12" descr="clip_image001.png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6418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60</xdr:row>
      <xdr:rowOff>264160</xdr:rowOff>
    </xdr:from>
    <xdr:ext cx="400050" cy="180763"/>
    <xdr:pic>
      <xdr:nvPicPr>
        <xdr:cNvPr id="94" name="Picture 12" descr="clip_image001.png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6418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63</xdr:row>
      <xdr:rowOff>264160</xdr:rowOff>
    </xdr:from>
    <xdr:ext cx="400050" cy="180763"/>
    <xdr:pic>
      <xdr:nvPicPr>
        <xdr:cNvPr id="95" name="Picture 12" descr="clip_image001.png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72758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63</xdr:row>
      <xdr:rowOff>0</xdr:rowOff>
    </xdr:from>
    <xdr:ext cx="419100" cy="88900"/>
    <xdr:pic>
      <xdr:nvPicPr>
        <xdr:cNvPr id="96" name="Picture 1" descr="lip_image001.png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116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63</xdr:row>
      <xdr:rowOff>0</xdr:rowOff>
    </xdr:from>
    <xdr:ext cx="419100" cy="88900"/>
    <xdr:pic>
      <xdr:nvPicPr>
        <xdr:cNvPr id="97" name="Picture 1" descr="lip_image001.png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116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63</xdr:row>
      <xdr:rowOff>0</xdr:rowOff>
    </xdr:from>
    <xdr:ext cx="374650" cy="88900"/>
    <xdr:pic>
      <xdr:nvPicPr>
        <xdr:cNvPr id="98" name="Picture 2" descr="lip_image001.png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70116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34</xdr:row>
      <xdr:rowOff>0</xdr:rowOff>
    </xdr:from>
    <xdr:ext cx="393700" cy="267757"/>
    <xdr:pic>
      <xdr:nvPicPr>
        <xdr:cNvPr id="99" name="Picture 12" descr="clip_image001.png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8724900"/>
          <a:ext cx="393700" cy="267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393700" cy="286807"/>
    <xdr:pic>
      <xdr:nvPicPr>
        <xdr:cNvPr id="100" name="Picture 12" descr="clip_image001.png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82150"/>
          <a:ext cx="393700" cy="28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393700" cy="286807"/>
    <xdr:pic>
      <xdr:nvPicPr>
        <xdr:cNvPr id="101" name="Picture 12" descr="clip_image001.png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82150"/>
          <a:ext cx="393700" cy="28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393700" cy="286807"/>
    <xdr:pic>
      <xdr:nvPicPr>
        <xdr:cNvPr id="102" name="Picture 12" descr="clip_image001.png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9582150"/>
          <a:ext cx="393700" cy="2868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36</xdr:row>
      <xdr:rowOff>264160</xdr:rowOff>
    </xdr:from>
    <xdr:ext cx="400050" cy="155363"/>
    <xdr:pic>
      <xdr:nvPicPr>
        <xdr:cNvPr id="103" name="Picture 12" descr="clip_image001.png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9560560"/>
          <a:ext cx="400050" cy="155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</xdr:row>
      <xdr:rowOff>0</xdr:rowOff>
    </xdr:from>
    <xdr:ext cx="419100" cy="88900"/>
    <xdr:pic>
      <xdr:nvPicPr>
        <xdr:cNvPr id="104" name="Picture 1" descr="lip_image001.png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36</xdr:row>
      <xdr:rowOff>0</xdr:rowOff>
    </xdr:from>
    <xdr:ext cx="419100" cy="88900"/>
    <xdr:pic>
      <xdr:nvPicPr>
        <xdr:cNvPr id="105" name="Picture 1" descr="lip_image001.png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36</xdr:row>
      <xdr:rowOff>0</xdr:rowOff>
    </xdr:from>
    <xdr:ext cx="374650" cy="88900"/>
    <xdr:pic>
      <xdr:nvPicPr>
        <xdr:cNvPr id="106" name="Picture 2" descr="lip_image001.png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92964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39</xdr:row>
      <xdr:rowOff>264160</xdr:rowOff>
    </xdr:from>
    <xdr:ext cx="400050" cy="180763"/>
    <xdr:pic>
      <xdr:nvPicPr>
        <xdr:cNvPr id="107" name="Picture 12" descr="clip_image001.png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04178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419100" cy="88900"/>
    <xdr:pic>
      <xdr:nvPicPr>
        <xdr:cNvPr id="108" name="Picture 1" descr="lip_image001.png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39</xdr:row>
      <xdr:rowOff>0</xdr:rowOff>
    </xdr:from>
    <xdr:ext cx="419100" cy="88900"/>
    <xdr:pic>
      <xdr:nvPicPr>
        <xdr:cNvPr id="109" name="Picture 1" descr="lip_image001.png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39</xdr:row>
      <xdr:rowOff>0</xdr:rowOff>
    </xdr:from>
    <xdr:ext cx="374650" cy="88900"/>
    <xdr:pic>
      <xdr:nvPicPr>
        <xdr:cNvPr id="110" name="Picture 2" descr="lip_image001.png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01536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42</xdr:row>
      <xdr:rowOff>264160</xdr:rowOff>
    </xdr:from>
    <xdr:ext cx="400050" cy="180763"/>
    <xdr:pic>
      <xdr:nvPicPr>
        <xdr:cNvPr id="111" name="Picture 12" descr="clip_image001.png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12750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419100" cy="88900"/>
    <xdr:pic>
      <xdr:nvPicPr>
        <xdr:cNvPr id="112" name="Picture 1" descr="lip_image001.pn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42</xdr:row>
      <xdr:rowOff>0</xdr:rowOff>
    </xdr:from>
    <xdr:ext cx="419100" cy="88900"/>
    <xdr:pic>
      <xdr:nvPicPr>
        <xdr:cNvPr id="113" name="Picture 1" descr="lip_image001.png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42</xdr:row>
      <xdr:rowOff>0</xdr:rowOff>
    </xdr:from>
    <xdr:ext cx="374650" cy="88900"/>
    <xdr:pic>
      <xdr:nvPicPr>
        <xdr:cNvPr id="114" name="Picture 2" descr="lip_image001.png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10109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</xdr:row>
      <xdr:rowOff>0</xdr:rowOff>
    </xdr:from>
    <xdr:ext cx="393700" cy="215900"/>
    <xdr:pic>
      <xdr:nvPicPr>
        <xdr:cNvPr id="115" name="Picture 12" descr="clip_image001.png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296650"/>
          <a:ext cx="393700" cy="21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43</xdr:row>
      <xdr:rowOff>0</xdr:rowOff>
    </xdr:from>
    <xdr:ext cx="393700" cy="282575"/>
    <xdr:pic>
      <xdr:nvPicPr>
        <xdr:cNvPr id="116" name="Picture 12" descr="clip_image001.png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296650"/>
          <a:ext cx="39370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43</xdr:row>
      <xdr:rowOff>0</xdr:rowOff>
    </xdr:from>
    <xdr:ext cx="393700" cy="282575"/>
    <xdr:pic>
      <xdr:nvPicPr>
        <xdr:cNvPr id="117" name="Picture 12" descr="clip_image001.png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11296650"/>
          <a:ext cx="393700" cy="28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42</xdr:row>
      <xdr:rowOff>264160</xdr:rowOff>
    </xdr:from>
    <xdr:ext cx="400050" cy="180763"/>
    <xdr:pic>
      <xdr:nvPicPr>
        <xdr:cNvPr id="118" name="Picture 12" descr="clip_image001.png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12750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45</xdr:row>
      <xdr:rowOff>264160</xdr:rowOff>
    </xdr:from>
    <xdr:ext cx="400050" cy="180763"/>
    <xdr:pic>
      <xdr:nvPicPr>
        <xdr:cNvPr id="119" name="Picture 12" descr="clip_image001.png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21323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419100" cy="88900"/>
    <xdr:pic>
      <xdr:nvPicPr>
        <xdr:cNvPr id="120" name="Picture 1" descr="lip_image001.png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45</xdr:row>
      <xdr:rowOff>0</xdr:rowOff>
    </xdr:from>
    <xdr:ext cx="419100" cy="88900"/>
    <xdr:pic>
      <xdr:nvPicPr>
        <xdr:cNvPr id="121" name="Picture 1" descr="lip_image001.png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45</xdr:row>
      <xdr:rowOff>0</xdr:rowOff>
    </xdr:from>
    <xdr:ext cx="374650" cy="88900"/>
    <xdr:pic>
      <xdr:nvPicPr>
        <xdr:cNvPr id="122" name="Picture 2" descr="lip_image001.pn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18681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48</xdr:row>
      <xdr:rowOff>264160</xdr:rowOff>
    </xdr:from>
    <xdr:ext cx="400050" cy="180763"/>
    <xdr:pic>
      <xdr:nvPicPr>
        <xdr:cNvPr id="123" name="Picture 12" descr="clip_image001.png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2989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419100" cy="88900"/>
    <xdr:pic>
      <xdr:nvPicPr>
        <xdr:cNvPr id="124" name="Picture 1" descr="lip_image001.png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254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48</xdr:row>
      <xdr:rowOff>0</xdr:rowOff>
    </xdr:from>
    <xdr:ext cx="419100" cy="88900"/>
    <xdr:pic>
      <xdr:nvPicPr>
        <xdr:cNvPr id="125" name="Picture 1" descr="lip_image001.png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254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48</xdr:row>
      <xdr:rowOff>0</xdr:rowOff>
    </xdr:from>
    <xdr:ext cx="374650" cy="88900"/>
    <xdr:pic>
      <xdr:nvPicPr>
        <xdr:cNvPr id="126" name="Picture 2" descr="lip_image001.png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27254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48</xdr:row>
      <xdr:rowOff>264160</xdr:rowOff>
    </xdr:from>
    <xdr:ext cx="400050" cy="180763"/>
    <xdr:pic>
      <xdr:nvPicPr>
        <xdr:cNvPr id="127" name="Picture 12" descr="clip_image001.png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2989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51</xdr:row>
      <xdr:rowOff>264160</xdr:rowOff>
    </xdr:from>
    <xdr:ext cx="400050" cy="180763"/>
    <xdr:pic>
      <xdr:nvPicPr>
        <xdr:cNvPr id="128" name="Picture 12" descr="clip_image001.png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38468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419100" cy="88900"/>
    <xdr:pic>
      <xdr:nvPicPr>
        <xdr:cNvPr id="129" name="Picture 1" descr="lip_image001.png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26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51</xdr:row>
      <xdr:rowOff>0</xdr:rowOff>
    </xdr:from>
    <xdr:ext cx="419100" cy="88900"/>
    <xdr:pic>
      <xdr:nvPicPr>
        <xdr:cNvPr id="130" name="Picture 1" descr="lip_image001.png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26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51</xdr:row>
      <xdr:rowOff>0</xdr:rowOff>
    </xdr:from>
    <xdr:ext cx="374650" cy="88900"/>
    <xdr:pic>
      <xdr:nvPicPr>
        <xdr:cNvPr id="131" name="Picture 2" descr="lip_image001.png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35826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51</xdr:row>
      <xdr:rowOff>264160</xdr:rowOff>
    </xdr:from>
    <xdr:ext cx="400050" cy="180763"/>
    <xdr:pic>
      <xdr:nvPicPr>
        <xdr:cNvPr id="132" name="Picture 12" descr="clip_image001.png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38468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54</xdr:row>
      <xdr:rowOff>264160</xdr:rowOff>
    </xdr:from>
    <xdr:ext cx="400050" cy="180763"/>
    <xdr:pic>
      <xdr:nvPicPr>
        <xdr:cNvPr id="133" name="Picture 12" descr="clip_image001.png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47040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419100" cy="88900"/>
    <xdr:pic>
      <xdr:nvPicPr>
        <xdr:cNvPr id="134" name="Picture 1" descr="lip_image001.png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399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54</xdr:row>
      <xdr:rowOff>0</xdr:rowOff>
    </xdr:from>
    <xdr:ext cx="419100" cy="88900"/>
    <xdr:pic>
      <xdr:nvPicPr>
        <xdr:cNvPr id="135" name="Picture 1" descr="lip_image001.png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399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54</xdr:row>
      <xdr:rowOff>0</xdr:rowOff>
    </xdr:from>
    <xdr:ext cx="374650" cy="88900"/>
    <xdr:pic>
      <xdr:nvPicPr>
        <xdr:cNvPr id="136" name="Picture 2" descr="lip_image001.png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44399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54</xdr:row>
      <xdr:rowOff>264160</xdr:rowOff>
    </xdr:from>
    <xdr:ext cx="400050" cy="180763"/>
    <xdr:pic>
      <xdr:nvPicPr>
        <xdr:cNvPr id="137" name="Picture 12" descr="clip_image001.png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47040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57</xdr:row>
      <xdr:rowOff>264160</xdr:rowOff>
    </xdr:from>
    <xdr:ext cx="400050" cy="180763"/>
    <xdr:pic>
      <xdr:nvPicPr>
        <xdr:cNvPr id="138" name="Picture 12" descr="clip_image001.png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55613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419100" cy="88900"/>
    <xdr:pic>
      <xdr:nvPicPr>
        <xdr:cNvPr id="139" name="Picture 1" descr="lip_image001.png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971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57</xdr:row>
      <xdr:rowOff>0</xdr:rowOff>
    </xdr:from>
    <xdr:ext cx="419100" cy="88900"/>
    <xdr:pic>
      <xdr:nvPicPr>
        <xdr:cNvPr id="140" name="Picture 1" descr="lip_image001.png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971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57</xdr:row>
      <xdr:rowOff>0</xdr:rowOff>
    </xdr:from>
    <xdr:ext cx="374650" cy="88900"/>
    <xdr:pic>
      <xdr:nvPicPr>
        <xdr:cNvPr id="141" name="Picture 2" descr="lip_image001.png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52971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57</xdr:row>
      <xdr:rowOff>264160</xdr:rowOff>
    </xdr:from>
    <xdr:ext cx="400050" cy="180763"/>
    <xdr:pic>
      <xdr:nvPicPr>
        <xdr:cNvPr id="142" name="Picture 12" descr="clip_image001.png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55613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57</xdr:row>
      <xdr:rowOff>264160</xdr:rowOff>
    </xdr:from>
    <xdr:ext cx="400050" cy="180763"/>
    <xdr:pic>
      <xdr:nvPicPr>
        <xdr:cNvPr id="143" name="Picture 12" descr="clip_image001.png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55613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60</xdr:row>
      <xdr:rowOff>264160</xdr:rowOff>
    </xdr:from>
    <xdr:ext cx="400050" cy="180763"/>
    <xdr:pic>
      <xdr:nvPicPr>
        <xdr:cNvPr id="144" name="Picture 12" descr="clip_image001.png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6418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419100" cy="88900"/>
    <xdr:pic>
      <xdr:nvPicPr>
        <xdr:cNvPr id="145" name="Picture 1" descr="lip_image001.png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440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60</xdr:row>
      <xdr:rowOff>0</xdr:rowOff>
    </xdr:from>
    <xdr:ext cx="419100" cy="88900"/>
    <xdr:pic>
      <xdr:nvPicPr>
        <xdr:cNvPr id="146" name="Picture 1" descr="lip_image001.png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440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60</xdr:row>
      <xdr:rowOff>0</xdr:rowOff>
    </xdr:from>
    <xdr:ext cx="374650" cy="88900"/>
    <xdr:pic>
      <xdr:nvPicPr>
        <xdr:cNvPr id="147" name="Picture 2" descr="lip_image001.png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615440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589280</xdr:colOff>
      <xdr:row>60</xdr:row>
      <xdr:rowOff>264160</xdr:rowOff>
    </xdr:from>
    <xdr:ext cx="400050" cy="180763"/>
    <xdr:pic>
      <xdr:nvPicPr>
        <xdr:cNvPr id="148" name="Picture 12" descr="clip_image001.png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6418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60</xdr:row>
      <xdr:rowOff>264160</xdr:rowOff>
    </xdr:from>
    <xdr:ext cx="400050" cy="180763"/>
    <xdr:pic>
      <xdr:nvPicPr>
        <xdr:cNvPr id="149" name="Picture 12" descr="clip_image001.png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6418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60</xdr:row>
      <xdr:rowOff>264160</xdr:rowOff>
    </xdr:from>
    <xdr:ext cx="400050" cy="180763"/>
    <xdr:pic>
      <xdr:nvPicPr>
        <xdr:cNvPr id="150" name="Picture 12" descr="clip_image001.png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641856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589280</xdr:colOff>
      <xdr:row>63</xdr:row>
      <xdr:rowOff>264160</xdr:rowOff>
    </xdr:from>
    <xdr:ext cx="400050" cy="180763"/>
    <xdr:pic>
      <xdr:nvPicPr>
        <xdr:cNvPr id="151" name="Picture 12" descr="clip_image001.png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1955" y="17275810"/>
          <a:ext cx="400050" cy="18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63</xdr:row>
      <xdr:rowOff>0</xdr:rowOff>
    </xdr:from>
    <xdr:ext cx="419100" cy="88900"/>
    <xdr:pic>
      <xdr:nvPicPr>
        <xdr:cNvPr id="152" name="Picture 1" descr="lip_image001.png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11650"/>
          <a:ext cx="419100" cy="8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63</xdr:row>
      <xdr:rowOff>0</xdr:rowOff>
    </xdr:from>
    <xdr:ext cx="419100" cy="88900"/>
    <xdr:pic>
      <xdr:nvPicPr>
        <xdr:cNvPr id="153" name="Picture 1" descr="lip_image001.png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11650"/>
          <a:ext cx="41910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431800</xdr:colOff>
      <xdr:row>63</xdr:row>
      <xdr:rowOff>0</xdr:rowOff>
    </xdr:from>
    <xdr:ext cx="374650" cy="88900"/>
    <xdr:pic>
      <xdr:nvPicPr>
        <xdr:cNvPr id="154" name="Picture 2" descr="lip_image001.png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17011650"/>
          <a:ext cx="374650" cy="88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0</xdr:row>
          <xdr:rowOff>304800</xdr:rowOff>
        </xdr:from>
        <xdr:to>
          <xdr:col>64</xdr:col>
          <xdr:colOff>142875</xdr:colOff>
          <xdr:row>1</xdr:row>
          <xdr:rowOff>0</xdr:rowOff>
        </xdr:to>
        <xdr:sp macro="" textlink="">
          <xdr:nvSpPr>
            <xdr:cNvPr id="3073" name="Scroll Bar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ProjectDetails" displayName="ProjectDetails" ref="A6:BM46" headerRowDxfId="136" dataDxfId="135" totalsRowDxfId="134">
  <autoFilter ref="A6:BM4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</autoFilter>
  <sortState xmlns:xlrd2="http://schemas.microsoft.com/office/spreadsheetml/2017/richdata2" ref="C7:G28">
    <sortCondition ref="C6:C28"/>
  </sortState>
  <tableColumns count="65">
    <tableColumn id="3" xr3:uid="{3BB7AA47-042B-424F-BE09-C97EF5098573}" name="Niv." dataDxfId="132" totalsRowDxfId="133"/>
    <tableColumn id="9" xr3:uid="{00000000-0010-0000-0100-000009000000}" name="WBS" dataDxfId="131">
      <calculatedColumnFormula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calculatedColumnFormula>
    </tableColumn>
    <tableColumn id="2" xr3:uid="{00000000-0010-0000-0100-000002000000}" name="TÂCHE" totalsRowLabel="Total" dataDxfId="129" totalsRowDxfId="130"/>
    <tableColumn id="1" xr3:uid="{00000000-0010-0000-0100-000001000000}" name="Texte d'affichage" dataDxfId="127" totalsRowDxfId="128">
      <calculatedColumnFormula>CONCATENATE(ProjectDetails[[#This Row],[WBS]]," - ",ProjectDetails[[#This Row],[TÂCHE]])</calculatedColumnFormula>
    </tableColumn>
    <tableColumn id="4" xr3:uid="{728A5315-0C6F-4A2E-BFA3-56B390C2CA6A}" name="RESPONSABLE" dataDxfId="125" totalsRowDxfId="126"/>
    <tableColumn id="5" xr3:uid="{4E374925-FCBD-4BA0-86F2-1DE77C6BDC48}" name="DÉBUT" dataDxfId="123" totalsRowDxfId="124"/>
    <tableColumn id="6" xr3:uid="{843D57A7-EC9B-47C1-9B53-7AA089A42787}" name="FIN" dataDxfId="121" totalsRowDxfId="122">
      <calculatedColumnFormula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calculatedColumnFormula>
    </tableColumn>
    <tableColumn id="7" xr3:uid="{961BD65E-E14F-4B2C-9181-D8E19A619F63}" name="DURÉE_x000a_(jrs ouvrés)" dataDxfId="119" totalsRowDxfId="120"/>
    <tableColumn id="8" xr3:uid="{8856797F-D4BC-44E2-B073-30F65D6FAE79}" name="AVANCEMENT (%)" dataDxfId="117" totalsRowDxfId="118" dataCellStyle="Pourcentage"/>
    <tableColumn id="10" xr3:uid="{7E0643CC-C3AE-412B-AE7E-9DEED1FA7CB8}" name="1" dataDxfId="115" totalsRowDxfId="116"/>
    <tableColumn id="11" xr3:uid="{63A2CCDF-39ED-4D38-BAE8-BB1DE6530E30}" name="2" dataDxfId="113" totalsRowDxfId="114"/>
    <tableColumn id="12" xr3:uid="{4BFA87E9-6675-4E78-88D7-1D38DD1C08D2}" name="3" dataDxfId="111" totalsRowDxfId="112"/>
    <tableColumn id="13" xr3:uid="{A5B6B9DF-6BDD-4DEF-BBB5-381C7A868852}" name="4" dataDxfId="109" totalsRowDxfId="110"/>
    <tableColumn id="14" xr3:uid="{4C1140EC-D22A-416F-AA0C-9E1CDCBAEA56}" name="5" dataDxfId="107" totalsRowDxfId="108"/>
    <tableColumn id="15" xr3:uid="{DD0334BD-50B9-4C77-A229-61F1FF8DE065}" name="6" dataDxfId="105" totalsRowDxfId="106"/>
    <tableColumn id="16" xr3:uid="{5C9DE0D9-15DC-49FF-BDA2-76BABA50546F}" name="7" dataDxfId="103" totalsRowDxfId="104"/>
    <tableColumn id="17" xr3:uid="{894E532E-34D7-41D3-9443-DF3805FE8947}" name="8" dataDxfId="101" totalsRowDxfId="102"/>
    <tableColumn id="18" xr3:uid="{FF697510-AB68-4205-B024-87F0EEE2E90F}" name="9" dataDxfId="99" totalsRowDxfId="100"/>
    <tableColumn id="19" xr3:uid="{63897A28-7724-4D96-98F8-6ACD9BCF1A27}" name="10" dataDxfId="97" totalsRowDxfId="98"/>
    <tableColumn id="20" xr3:uid="{2856D7FC-EC23-43E5-9E0F-0D6624649DE1}" name="11" dataDxfId="95" totalsRowDxfId="96"/>
    <tableColumn id="21" xr3:uid="{B970D497-AB3A-4EC4-A8A9-B6208110427E}" name="12" dataDxfId="93" totalsRowDxfId="94"/>
    <tableColumn id="22" xr3:uid="{494FD66B-094B-4EF4-816D-EA950E63BBDB}" name="13" dataDxfId="91" totalsRowDxfId="92"/>
    <tableColumn id="23" xr3:uid="{6C1408F2-7285-41A8-A97E-06E3352006BE}" name="14" dataDxfId="89" totalsRowDxfId="90"/>
    <tableColumn id="24" xr3:uid="{42E3CB33-3FD2-4814-B3E1-66B736592B00}" name="15" dataDxfId="87" totalsRowDxfId="88"/>
    <tableColumn id="25" xr3:uid="{08B65CCC-BC23-42D0-8A83-3150DA6E5E30}" name="16" dataDxfId="85" totalsRowDxfId="86"/>
    <tableColumn id="26" xr3:uid="{7DB576E0-680E-4D57-A1AB-3639739DB0F5}" name="17" dataDxfId="83" totalsRowDxfId="84"/>
    <tableColumn id="27" xr3:uid="{5D6ECE77-C2A6-45AE-816E-C7B31541FFBB}" name="18" dataDxfId="81" totalsRowDxfId="82"/>
    <tableColumn id="28" xr3:uid="{EC9EEF49-B850-466B-8D50-E94395CA456F}" name="19" dataDxfId="79" totalsRowDxfId="80"/>
    <tableColumn id="29" xr3:uid="{5F83F79F-5E1F-481E-AA9C-6A92A541B04C}" name="20" dataDxfId="77" totalsRowDxfId="78"/>
    <tableColumn id="30" xr3:uid="{DE224E6A-1D5E-4AD7-9353-289F79AE52BA}" name="21" dataDxfId="75" totalsRowDxfId="76"/>
    <tableColumn id="31" xr3:uid="{4962C9B5-7D0A-4EB7-92A9-F47476956688}" name="22" dataDxfId="73" totalsRowDxfId="74"/>
    <tableColumn id="32" xr3:uid="{005DA47C-6858-4157-8737-9C37FA7B02CC}" name="23" dataDxfId="71" totalsRowDxfId="72"/>
    <tableColumn id="33" xr3:uid="{D44CFF72-799D-405D-AD55-BE149B95DDFD}" name="24" dataDxfId="69" totalsRowDxfId="70"/>
    <tableColumn id="34" xr3:uid="{CF091208-0AC7-485F-A69C-A3CA616D1F30}" name="25" dataDxfId="67" totalsRowDxfId="68"/>
    <tableColumn id="35" xr3:uid="{B2033040-2546-46ED-99F3-F05AEEAD64F1}" name="26" dataDxfId="65" totalsRowDxfId="66"/>
    <tableColumn id="36" xr3:uid="{1D94E43C-861D-4251-9E7B-DFDAB7BE6F52}" name="27" dataDxfId="63" totalsRowDxfId="64"/>
    <tableColumn id="37" xr3:uid="{847F5ED8-27B2-4619-BEAD-B7809CD6E129}" name="28" dataDxfId="61" totalsRowDxfId="62"/>
    <tableColumn id="38" xr3:uid="{3C91799F-A1B3-4DC3-9C81-5500EB3DB8BE}" name="29" dataDxfId="59" totalsRowDxfId="60"/>
    <tableColumn id="39" xr3:uid="{32613157-23B8-46B9-B2F6-DC97618D2E38}" name="30" dataDxfId="57" totalsRowDxfId="58"/>
    <tableColumn id="40" xr3:uid="{0CB7CF51-61B7-4B80-8519-91B8245998CD}" name="31" dataDxfId="55" totalsRowDxfId="56"/>
    <tableColumn id="41" xr3:uid="{1BB86CDB-AAF6-4DAF-BAD1-565E73FFEB03}" name="32" dataDxfId="53" totalsRowDxfId="54"/>
    <tableColumn id="42" xr3:uid="{F99A29F7-C7E5-4B9F-8FDC-89068C72BC0A}" name="33" dataDxfId="51" totalsRowDxfId="52"/>
    <tableColumn id="43" xr3:uid="{A0AD47F8-88DD-4B36-B178-B5B11F64FDA2}" name="34" dataDxfId="49" totalsRowDxfId="50"/>
    <tableColumn id="44" xr3:uid="{E0ECF274-5CCA-42FE-BD31-1D239FC2ACDF}" name="35" dataDxfId="47" totalsRowDxfId="48"/>
    <tableColumn id="45" xr3:uid="{3BFF432B-B524-4AB5-B773-E1631176CBA6}" name="36" dataDxfId="45" totalsRowDxfId="46"/>
    <tableColumn id="46" xr3:uid="{C441B6D6-48A2-42A5-845B-FBCFDC6A5CBF}" name="37" dataDxfId="43" totalsRowDxfId="44"/>
    <tableColumn id="47" xr3:uid="{6EA13F22-24CE-4338-B00D-335A3AD02163}" name="38" dataDxfId="41" totalsRowDxfId="42"/>
    <tableColumn id="48" xr3:uid="{42FDC6B5-45CB-435A-9CB2-03113A795A73}" name="39" dataDxfId="39" totalsRowDxfId="40"/>
    <tableColumn id="49" xr3:uid="{076605F1-EE25-4067-9CAB-6BC6F312E712}" name="40" dataDxfId="37" totalsRowDxfId="38"/>
    <tableColumn id="50" xr3:uid="{85802997-73C9-40D9-A2D6-24F435E6DE3E}" name="41" dataDxfId="35" totalsRowDxfId="36"/>
    <tableColumn id="51" xr3:uid="{7CC2D442-488D-40C1-9FC0-3C8FA469AA15}" name="42" dataDxfId="33" totalsRowDxfId="34"/>
    <tableColumn id="52" xr3:uid="{99799BEF-615B-4799-A28A-0A7692DC639E}" name="43" dataDxfId="31" totalsRowDxfId="32"/>
    <tableColumn id="53" xr3:uid="{3B2CE84E-9126-418A-8974-505696B4F878}" name="44" dataDxfId="29" totalsRowDxfId="30"/>
    <tableColumn id="54" xr3:uid="{319D70C3-6F80-4F06-AF06-51C8428FC1F6}" name="45" dataDxfId="27" totalsRowDxfId="28"/>
    <tableColumn id="55" xr3:uid="{49A3D2DD-5578-4D1B-A5D8-C4D460E46BEE}" name="46" dataDxfId="25" totalsRowDxfId="26"/>
    <tableColumn id="56" xr3:uid="{020133EA-9D27-4F28-9144-74E3E8D7EDE5}" name="47" dataDxfId="23" totalsRowDxfId="24"/>
    <tableColumn id="57" xr3:uid="{3FE35F7B-8FE6-4DB3-B104-90171E8E446B}" name="48" dataDxfId="21" totalsRowDxfId="22"/>
    <tableColumn id="58" xr3:uid="{4DDFE93B-7342-4AAB-8D4F-7DF6EE2EEBCE}" name="49" dataDxfId="19" totalsRowDxfId="20"/>
    <tableColumn id="59" xr3:uid="{6B53229E-E296-4E40-89B5-84A7FA832D63}" name="50" dataDxfId="17" totalsRowDxfId="18"/>
    <tableColumn id="60" xr3:uid="{6E175C30-9A08-4EF0-B301-8CA2791FC9B8}" name="51" dataDxfId="15" totalsRowDxfId="16"/>
    <tableColumn id="61" xr3:uid="{86483D9F-4C84-4C13-A389-FECCA0F2795D}" name="52" dataDxfId="13" totalsRowDxfId="14"/>
    <tableColumn id="62" xr3:uid="{3312C89C-1CFC-4553-A6C8-2AE843254C42}" name="53" dataDxfId="11" totalsRowDxfId="12"/>
    <tableColumn id="63" xr3:uid="{0ACBAF80-6562-43C0-A070-4473979BD6B4}" name="54" dataDxfId="9" totalsRowDxfId="10"/>
    <tableColumn id="64" xr3:uid="{F4FF2755-9560-41D2-910D-04D6DB894692}" name="55" dataDxfId="7" totalsRowDxfId="8"/>
    <tableColumn id="65" xr3:uid="{F6A7BEFC-DF47-4336-83E0-32941125ED90}" name="56" dataDxfId="5" totalsRowDxfId="6"/>
  </tableColumns>
  <tableStyleInfo name="Family Budget Table Style" showFirstColumn="0" showLastColumn="0" showRowStripes="1" showColumnStripes="0"/>
  <extLst>
    <ext xmlns:x14="http://schemas.microsoft.com/office/spreadsheetml/2009/9/main" uri="{504A1905-F514-4f6f-8877-14C23A59335A}">
      <x14:table altText="Monthly Expenses table" altTextSummary="List of monthly expenses by category. Includes projected and actual costs, and calculates differenc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756B6E-BF90-4289-B552-0E4A79C09249}" name="Tableau2" displayName="Tableau2" ref="B1:D12" totalsRowShown="0">
  <autoFilter ref="B1:D12" xr:uid="{9CFB4CB9-8061-4A73-BAC2-B8565B160807}">
    <filterColumn colId="0" hiddenButton="1"/>
    <filterColumn colId="1" hiddenButton="1"/>
    <filterColumn colId="2" hiddenButton="1"/>
  </autoFilter>
  <tableColumns count="3">
    <tableColumn id="1" xr3:uid="{8D816904-9156-479A-B004-B1C90DD9760D}" name="Désignation"/>
    <tableColumn id="2" xr3:uid="{59E7A0BE-A6FF-4C67-B4CA-634ACE162619}" name="Date pour année n" dataDxfId="143"/>
    <tableColumn id="3" xr3:uid="{C099347C-E9F5-4ACA-8A9F-98C6D23EB836}" name="Date pour année n+1" dataDxfId="14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F40F-1F9C-4338-B706-8DD5235A176C}">
  <sheetPr codeName="Feuil7">
    <pageSetUpPr fitToPage="1"/>
  </sheetPr>
  <dimension ref="A1:L69"/>
  <sheetViews>
    <sheetView showGridLines="0" view="pageLayout" zoomScale="125" zoomScaleNormal="150" zoomScalePageLayoutView="125" workbookViewId="0">
      <selection activeCell="I4" sqref="I4:K4"/>
    </sheetView>
  </sheetViews>
  <sheetFormatPr baseColWidth="10" defaultColWidth="10.5703125" defaultRowHeight="12.75" x14ac:dyDescent="0.2"/>
  <cols>
    <col min="1" max="1" width="10.5703125" style="45" customWidth="1"/>
    <col min="2" max="2" width="13.42578125" style="45" customWidth="1"/>
    <col min="3" max="11" width="9.5703125" style="45" customWidth="1"/>
    <col min="12" max="16384" width="10.5703125" style="45"/>
  </cols>
  <sheetData>
    <row r="1" spans="1:11" ht="15.95" customHeight="1" x14ac:dyDescent="0.2">
      <c r="A1" s="42"/>
      <c r="B1" s="42"/>
      <c r="C1" s="42"/>
      <c r="D1" s="43"/>
      <c r="E1" s="43"/>
      <c r="F1" s="43"/>
      <c r="G1" s="43"/>
      <c r="H1" s="43"/>
      <c r="I1" s="44"/>
    </row>
    <row r="2" spans="1:11" s="47" customFormat="1" ht="18" customHeight="1" x14ac:dyDescent="0.3">
      <c r="A2" s="46"/>
      <c r="B2" s="46"/>
      <c r="C2" s="83" t="s">
        <v>125</v>
      </c>
      <c r="D2" s="84"/>
      <c r="E2" s="85"/>
      <c r="F2" s="86" t="s">
        <v>126</v>
      </c>
      <c r="G2" s="87"/>
      <c r="H2" s="88"/>
      <c r="I2" s="86" t="s">
        <v>127</v>
      </c>
      <c r="J2" s="89"/>
      <c r="K2" s="90"/>
    </row>
    <row r="3" spans="1:11" ht="18.95" customHeight="1" x14ac:dyDescent="0.2">
      <c r="A3" s="91" t="s">
        <v>128</v>
      </c>
      <c r="B3" s="92"/>
      <c r="C3" s="93" t="s">
        <v>158</v>
      </c>
      <c r="D3" s="94"/>
      <c r="E3" s="95"/>
      <c r="F3" s="93" t="s">
        <v>129</v>
      </c>
      <c r="G3" s="94"/>
      <c r="H3" s="95"/>
      <c r="I3" s="93" t="s">
        <v>130</v>
      </c>
      <c r="J3" s="94"/>
      <c r="K3" s="95"/>
    </row>
    <row r="4" spans="1:11" ht="18.95" customHeight="1" x14ac:dyDescent="0.2">
      <c r="A4" s="91" t="s">
        <v>131</v>
      </c>
      <c r="B4" s="92"/>
      <c r="C4" s="93" t="s">
        <v>124</v>
      </c>
      <c r="D4" s="94"/>
      <c r="E4" s="95"/>
      <c r="F4" s="93" t="s">
        <v>123</v>
      </c>
      <c r="G4" s="94"/>
      <c r="H4" s="95"/>
      <c r="I4" s="93" t="s">
        <v>132</v>
      </c>
      <c r="J4" s="94"/>
      <c r="K4" s="95"/>
    </row>
    <row r="5" spans="1:11" ht="18.95" customHeight="1" x14ac:dyDescent="0.2">
      <c r="A5" s="91" t="s">
        <v>133</v>
      </c>
      <c r="B5" s="92"/>
      <c r="C5" s="93"/>
      <c r="D5" s="94"/>
      <c r="E5" s="95"/>
      <c r="F5" s="93"/>
      <c r="G5" s="94"/>
      <c r="H5" s="95"/>
      <c r="I5" s="93"/>
      <c r="J5" s="94"/>
      <c r="K5" s="95"/>
    </row>
    <row r="6" spans="1:11" ht="63" customHeight="1" x14ac:dyDescent="0.2">
      <c r="A6" s="96" t="s">
        <v>134</v>
      </c>
      <c r="B6" s="97"/>
      <c r="C6" s="98"/>
      <c r="D6" s="99"/>
      <c r="E6" s="100"/>
      <c r="F6" s="98"/>
      <c r="G6" s="99"/>
      <c r="H6" s="100"/>
      <c r="I6" s="98"/>
      <c r="J6" s="99"/>
      <c r="K6" s="100"/>
    </row>
    <row r="7" spans="1:11" ht="15" customHeight="1" x14ac:dyDescent="0.2">
      <c r="A7" s="42"/>
      <c r="B7" s="42"/>
      <c r="C7" s="42"/>
      <c r="D7" s="43"/>
      <c r="E7" s="43"/>
      <c r="F7" s="43"/>
      <c r="G7" s="43"/>
      <c r="H7" s="43"/>
      <c r="I7" s="44"/>
    </row>
    <row r="8" spans="1:11" s="50" customFormat="1" ht="18" customHeight="1" x14ac:dyDescent="0.2">
      <c r="A8" s="48" t="s">
        <v>135</v>
      </c>
      <c r="B8" s="48"/>
      <c r="C8" s="48"/>
      <c r="D8" s="49"/>
      <c r="E8" s="49"/>
      <c r="F8" s="49"/>
      <c r="G8" s="49"/>
      <c r="H8" s="49"/>
    </row>
    <row r="9" spans="1:11" s="50" customFormat="1" ht="18" customHeight="1" x14ac:dyDescent="0.2">
      <c r="A9" s="51"/>
      <c r="B9" s="51"/>
      <c r="C9" s="51"/>
      <c r="D9" s="49"/>
      <c r="E9" s="49"/>
      <c r="F9" s="49"/>
      <c r="G9" s="49"/>
      <c r="H9" s="49"/>
    </row>
    <row r="10" spans="1:11" s="50" customFormat="1" ht="14.1" customHeight="1" x14ac:dyDescent="0.2">
      <c r="A10" s="101" t="s">
        <v>136</v>
      </c>
      <c r="B10" s="102"/>
      <c r="C10" s="103" t="s">
        <v>137</v>
      </c>
      <c r="D10" s="104"/>
      <c r="E10" s="103" t="s">
        <v>138</v>
      </c>
      <c r="F10" s="105"/>
      <c r="G10" s="105"/>
      <c r="H10" s="105"/>
      <c r="I10" s="104"/>
      <c r="J10" s="101" t="s">
        <v>139</v>
      </c>
      <c r="K10" s="102"/>
    </row>
    <row r="11" spans="1:11" s="50" customFormat="1" ht="14.1" customHeight="1" x14ac:dyDescent="0.2">
      <c r="A11" s="101" t="s">
        <v>157</v>
      </c>
      <c r="B11" s="102"/>
      <c r="C11" s="121">
        <v>43588</v>
      </c>
      <c r="D11" s="104"/>
      <c r="E11" s="103" t="s">
        <v>162</v>
      </c>
      <c r="F11" s="105"/>
      <c r="G11" s="105"/>
      <c r="H11" s="105"/>
      <c r="I11" s="104"/>
      <c r="J11" s="101" t="s">
        <v>163</v>
      </c>
      <c r="K11" s="102"/>
    </row>
    <row r="12" spans="1:11" s="50" customFormat="1" ht="14.1" customHeight="1" x14ac:dyDescent="0.2">
      <c r="A12" s="101" t="s">
        <v>156</v>
      </c>
      <c r="B12" s="102"/>
      <c r="C12" s="103"/>
      <c r="D12" s="104"/>
      <c r="E12" s="103"/>
      <c r="F12" s="105"/>
      <c r="G12" s="105"/>
      <c r="H12" s="105"/>
      <c r="I12" s="104"/>
      <c r="J12" s="101"/>
      <c r="K12" s="102"/>
    </row>
    <row r="13" spans="1:11" s="42" customFormat="1" x14ac:dyDescent="0.2">
      <c r="A13" s="93" t="s">
        <v>140</v>
      </c>
      <c r="B13" s="95"/>
      <c r="C13" s="108"/>
      <c r="D13" s="109"/>
      <c r="E13" s="110" t="s">
        <v>141</v>
      </c>
      <c r="F13" s="111"/>
      <c r="G13" s="111"/>
      <c r="H13" s="111"/>
      <c r="I13" s="112"/>
      <c r="J13" s="93" t="s">
        <v>142</v>
      </c>
      <c r="K13" s="95"/>
    </row>
    <row r="14" spans="1:11" ht="20.100000000000001" customHeight="1" x14ac:dyDescent="0.2">
      <c r="A14" s="42"/>
      <c r="B14" s="42"/>
      <c r="C14" s="42"/>
      <c r="D14" s="43"/>
      <c r="E14" s="43"/>
      <c r="F14" s="43"/>
      <c r="G14" s="43"/>
      <c r="H14" s="43"/>
      <c r="I14" s="44"/>
    </row>
    <row r="15" spans="1:11" ht="20.100000000000001" customHeight="1" x14ac:dyDescent="0.2">
      <c r="A15" s="48" t="s">
        <v>143</v>
      </c>
      <c r="B15" s="48"/>
      <c r="C15" s="48"/>
      <c r="D15" s="43"/>
      <c r="E15" s="43"/>
      <c r="F15" s="43"/>
      <c r="G15" s="43"/>
      <c r="H15" s="43"/>
      <c r="I15" s="44"/>
    </row>
    <row r="16" spans="1:11" ht="44.25" customHeight="1" x14ac:dyDescent="0.2">
      <c r="A16" s="113" t="s">
        <v>160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spans="1:12" ht="20.100000000000001" customHeight="1" x14ac:dyDescent="0.2">
      <c r="A17" s="52"/>
      <c r="B17" s="52"/>
      <c r="C17" s="52"/>
      <c r="D17" s="52"/>
      <c r="E17" s="52"/>
      <c r="F17" s="52"/>
      <c r="G17" s="52"/>
      <c r="H17" s="52"/>
      <c r="I17" s="52"/>
    </row>
    <row r="18" spans="1:12" ht="20.100000000000001" customHeight="1" x14ac:dyDescent="0.2">
      <c r="A18" s="48" t="s">
        <v>144</v>
      </c>
      <c r="B18" s="48"/>
      <c r="C18" s="48"/>
      <c r="D18" s="43"/>
      <c r="E18" s="43"/>
      <c r="F18" s="43"/>
      <c r="G18" s="43"/>
      <c r="H18" s="43"/>
      <c r="I18" s="44"/>
    </row>
    <row r="19" spans="1:12" ht="20.100000000000001" customHeight="1" x14ac:dyDescent="0.2">
      <c r="A19" s="114" t="s">
        <v>159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</row>
    <row r="20" spans="1:12" ht="20.100000000000001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</row>
    <row r="21" spans="1:12" ht="20.100000000000001" customHeight="1" x14ac:dyDescent="0.2">
      <c r="A21" s="48" t="s">
        <v>145</v>
      </c>
      <c r="B21" s="48"/>
      <c r="C21" s="48"/>
      <c r="D21" s="43"/>
      <c r="E21" s="43"/>
      <c r="F21" s="43"/>
      <c r="G21" s="43"/>
      <c r="H21" s="43"/>
      <c r="I21" s="44"/>
    </row>
    <row r="22" spans="1:12" ht="17.100000000000001" customHeight="1" x14ac:dyDescent="0.2">
      <c r="A22" s="45" t="s">
        <v>146</v>
      </c>
      <c r="B22" s="115" t="s">
        <v>147</v>
      </c>
      <c r="C22" s="115"/>
      <c r="D22" s="115"/>
      <c r="E22" s="115"/>
      <c r="F22" s="115"/>
      <c r="G22" s="115"/>
      <c r="H22" s="115"/>
      <c r="I22" s="115"/>
      <c r="J22" s="115"/>
      <c r="K22" s="115"/>
    </row>
    <row r="23" spans="1:12" ht="18" customHeight="1" x14ac:dyDescent="0.2">
      <c r="A23" s="54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55"/>
    </row>
    <row r="24" spans="1:12" ht="15" customHeight="1" x14ac:dyDescent="0.2">
      <c r="A24" s="56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57"/>
    </row>
    <row r="25" spans="1:12" ht="15" customHeight="1" x14ac:dyDescent="0.2">
      <c r="A25" s="54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57"/>
    </row>
    <row r="26" spans="1:12" ht="15" customHeight="1" x14ac:dyDescent="0.2"/>
    <row r="27" spans="1:12" ht="15" customHeight="1" x14ac:dyDescent="0.2"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2" ht="27" customHeight="1" x14ac:dyDescent="0.2">
      <c r="A28" s="42"/>
      <c r="B28" s="42"/>
      <c r="C28" s="42"/>
      <c r="D28" s="43"/>
      <c r="E28" s="43"/>
      <c r="F28" s="43"/>
      <c r="G28" s="43"/>
      <c r="H28" s="43"/>
      <c r="I28" s="44"/>
    </row>
    <row r="29" spans="1:12" ht="27" customHeight="1" x14ac:dyDescent="0.2">
      <c r="A29" s="42"/>
      <c r="B29" s="42"/>
      <c r="C29" s="42"/>
      <c r="D29" s="43"/>
      <c r="E29" s="43"/>
      <c r="F29" s="43"/>
      <c r="G29" s="43"/>
      <c r="H29" s="43"/>
      <c r="I29" s="44"/>
    </row>
    <row r="30" spans="1:12" ht="27" customHeight="1" x14ac:dyDescent="0.2">
      <c r="A30" s="59" t="s">
        <v>161</v>
      </c>
      <c r="B30" s="42"/>
      <c r="C30" s="42"/>
      <c r="D30" s="43"/>
      <c r="E30" s="43"/>
      <c r="F30" s="43"/>
      <c r="G30" s="43"/>
      <c r="H30" s="43"/>
      <c r="I30" s="44"/>
    </row>
    <row r="31" spans="1:12" ht="27" customHeight="1" x14ac:dyDescent="0.2">
      <c r="A31" s="59"/>
      <c r="B31" s="42"/>
      <c r="C31" s="42"/>
      <c r="D31" s="43"/>
      <c r="E31" s="43"/>
      <c r="F31" s="43"/>
      <c r="G31" s="43"/>
      <c r="H31" s="43"/>
      <c r="I31" s="44"/>
    </row>
    <row r="32" spans="1:12" ht="15" customHeight="1" x14ac:dyDescent="0.2">
      <c r="A32" s="59"/>
      <c r="B32" s="42"/>
      <c r="C32" s="42"/>
      <c r="D32" s="43"/>
      <c r="E32" s="43"/>
      <c r="F32" s="43"/>
      <c r="G32" s="43"/>
      <c r="H32" s="43"/>
      <c r="I32" s="44"/>
    </row>
    <row r="33" spans="1:11" ht="24.95" customHeight="1" x14ac:dyDescent="0.2">
      <c r="A33" s="42"/>
      <c r="B33" s="42"/>
      <c r="C33" s="42"/>
      <c r="D33" s="43"/>
      <c r="E33" s="43"/>
      <c r="F33" s="43"/>
      <c r="G33" s="43"/>
      <c r="H33" s="43"/>
      <c r="I33" s="44"/>
    </row>
    <row r="34" spans="1:11" ht="21.95" customHeight="1" x14ac:dyDescent="0.2">
      <c r="A34" s="118" t="s">
        <v>148</v>
      </c>
      <c r="B34" s="118"/>
      <c r="C34" s="118"/>
      <c r="D34" s="118"/>
      <c r="E34" s="60"/>
      <c r="F34" s="60"/>
      <c r="G34" s="60"/>
      <c r="H34" s="60"/>
      <c r="I34" s="61"/>
      <c r="J34" s="62"/>
      <c r="K34" s="62"/>
    </row>
    <row r="35" spans="1:11" ht="23.1" customHeight="1" x14ac:dyDescent="0.2">
      <c r="A35" s="106" t="s">
        <v>149</v>
      </c>
      <c r="B35" s="107"/>
      <c r="C35" s="107"/>
      <c r="D35" s="107"/>
      <c r="E35" s="63" t="s">
        <v>150</v>
      </c>
      <c r="F35" s="107" t="s">
        <v>151</v>
      </c>
      <c r="G35" s="107"/>
      <c r="H35" s="107"/>
      <c r="I35" s="107"/>
      <c r="J35" s="107"/>
      <c r="K35" s="64" t="s">
        <v>150</v>
      </c>
    </row>
    <row r="36" spans="1:11" ht="23.1" customHeight="1" x14ac:dyDescent="0.2">
      <c r="A36" s="65" t="s">
        <v>152</v>
      </c>
      <c r="B36" s="66"/>
      <c r="C36" s="66"/>
      <c r="D36" s="66"/>
      <c r="E36" s="66"/>
      <c r="F36" s="66"/>
      <c r="G36" s="66"/>
      <c r="H36" s="67"/>
      <c r="I36" s="68"/>
      <c r="J36" s="68"/>
      <c r="K36" s="69" t="s">
        <v>150</v>
      </c>
    </row>
    <row r="37" spans="1:11" s="58" customFormat="1" ht="23.1" customHeight="1" x14ac:dyDescent="0.2">
      <c r="A37" s="119" t="s">
        <v>153</v>
      </c>
      <c r="B37" s="120"/>
      <c r="C37" s="120"/>
      <c r="D37" s="120"/>
      <c r="E37" s="120"/>
      <c r="F37" s="120"/>
      <c r="G37" s="120"/>
      <c r="H37" s="70" t="s">
        <v>154</v>
      </c>
      <c r="I37" s="120" t="s">
        <v>155</v>
      </c>
      <c r="J37" s="120"/>
      <c r="K37" s="71" t="s">
        <v>150</v>
      </c>
    </row>
    <row r="38" spans="1:11" ht="23.1" customHeight="1" x14ac:dyDescent="0.2">
      <c r="A38" s="106" t="s">
        <v>149</v>
      </c>
      <c r="B38" s="107"/>
      <c r="C38" s="107"/>
      <c r="D38" s="107"/>
      <c r="E38" s="63" t="s">
        <v>150</v>
      </c>
      <c r="F38" s="107" t="s">
        <v>151</v>
      </c>
      <c r="G38" s="107"/>
      <c r="H38" s="107"/>
      <c r="I38" s="107"/>
      <c r="J38" s="107"/>
      <c r="K38" s="64" t="s">
        <v>150</v>
      </c>
    </row>
    <row r="39" spans="1:11" ht="23.1" customHeight="1" x14ac:dyDescent="0.2">
      <c r="A39" s="65" t="s">
        <v>152</v>
      </c>
      <c r="B39" s="66"/>
      <c r="C39" s="66"/>
      <c r="D39" s="66"/>
      <c r="E39" s="66"/>
      <c r="F39" s="66"/>
      <c r="G39" s="66"/>
      <c r="H39" s="67"/>
      <c r="I39" s="68"/>
      <c r="J39" s="68"/>
      <c r="K39" s="69" t="s">
        <v>150</v>
      </c>
    </row>
    <row r="40" spans="1:11" ht="23.1" customHeight="1" x14ac:dyDescent="0.2">
      <c r="A40" s="119" t="s">
        <v>153</v>
      </c>
      <c r="B40" s="120"/>
      <c r="C40" s="120"/>
      <c r="D40" s="120"/>
      <c r="E40" s="120"/>
      <c r="F40" s="120"/>
      <c r="G40" s="120"/>
      <c r="H40" s="70" t="s">
        <v>154</v>
      </c>
      <c r="I40" s="120" t="s">
        <v>155</v>
      </c>
      <c r="J40" s="120"/>
      <c r="K40" s="71" t="s">
        <v>150</v>
      </c>
    </row>
    <row r="41" spans="1:11" ht="23.1" customHeight="1" x14ac:dyDescent="0.2">
      <c r="A41" s="106" t="s">
        <v>149</v>
      </c>
      <c r="B41" s="107"/>
      <c r="C41" s="107"/>
      <c r="D41" s="107"/>
      <c r="E41" s="63" t="s">
        <v>150</v>
      </c>
      <c r="F41" s="107" t="s">
        <v>151</v>
      </c>
      <c r="G41" s="107"/>
      <c r="H41" s="107"/>
      <c r="I41" s="107"/>
      <c r="J41" s="107"/>
      <c r="K41" s="64" t="s">
        <v>150</v>
      </c>
    </row>
    <row r="42" spans="1:11" ht="23.1" customHeight="1" x14ac:dyDescent="0.2">
      <c r="A42" s="65" t="s">
        <v>152</v>
      </c>
      <c r="B42" s="66"/>
      <c r="C42" s="66"/>
      <c r="D42" s="66"/>
      <c r="E42" s="66"/>
      <c r="F42" s="66"/>
      <c r="G42" s="66"/>
      <c r="H42" s="67"/>
      <c r="I42" s="68"/>
      <c r="J42" s="68"/>
      <c r="K42" s="69" t="s">
        <v>150</v>
      </c>
    </row>
    <row r="43" spans="1:11" ht="23.1" customHeight="1" x14ac:dyDescent="0.2">
      <c r="A43" s="119" t="s">
        <v>153</v>
      </c>
      <c r="B43" s="120"/>
      <c r="C43" s="120"/>
      <c r="D43" s="120"/>
      <c r="E43" s="120"/>
      <c r="F43" s="120"/>
      <c r="G43" s="120"/>
      <c r="H43" s="70" t="s">
        <v>154</v>
      </c>
      <c r="I43" s="120" t="s">
        <v>155</v>
      </c>
      <c r="J43" s="120"/>
      <c r="K43" s="71" t="s">
        <v>150</v>
      </c>
    </row>
    <row r="44" spans="1:11" ht="23.1" customHeight="1" x14ac:dyDescent="0.2">
      <c r="A44" s="106" t="s">
        <v>149</v>
      </c>
      <c r="B44" s="107"/>
      <c r="C44" s="107"/>
      <c r="D44" s="107"/>
      <c r="E44" s="63" t="s">
        <v>150</v>
      </c>
      <c r="F44" s="107" t="s">
        <v>151</v>
      </c>
      <c r="G44" s="107"/>
      <c r="H44" s="107"/>
      <c r="I44" s="107"/>
      <c r="J44" s="107"/>
      <c r="K44" s="64" t="s">
        <v>150</v>
      </c>
    </row>
    <row r="45" spans="1:11" ht="23.1" customHeight="1" x14ac:dyDescent="0.2">
      <c r="A45" s="65" t="s">
        <v>152</v>
      </c>
      <c r="B45" s="66"/>
      <c r="C45" s="66"/>
      <c r="D45" s="66"/>
      <c r="E45" s="66"/>
      <c r="F45" s="66"/>
      <c r="G45" s="66"/>
      <c r="H45" s="67"/>
      <c r="I45" s="68"/>
      <c r="J45" s="68"/>
      <c r="K45" s="69" t="s">
        <v>150</v>
      </c>
    </row>
    <row r="46" spans="1:11" ht="23.1" customHeight="1" x14ac:dyDescent="0.2">
      <c r="A46" s="119" t="s">
        <v>153</v>
      </c>
      <c r="B46" s="120"/>
      <c r="C46" s="120"/>
      <c r="D46" s="120"/>
      <c r="E46" s="120"/>
      <c r="F46" s="120"/>
      <c r="G46" s="120"/>
      <c r="H46" s="70" t="s">
        <v>154</v>
      </c>
      <c r="I46" s="120" t="s">
        <v>155</v>
      </c>
      <c r="J46" s="120"/>
      <c r="K46" s="71" t="s">
        <v>150</v>
      </c>
    </row>
    <row r="47" spans="1:11" ht="23.1" customHeight="1" x14ac:dyDescent="0.2">
      <c r="A47" s="106" t="s">
        <v>149</v>
      </c>
      <c r="B47" s="107"/>
      <c r="C47" s="107"/>
      <c r="D47" s="107"/>
      <c r="E47" s="63" t="s">
        <v>150</v>
      </c>
      <c r="F47" s="107" t="s">
        <v>151</v>
      </c>
      <c r="G47" s="107"/>
      <c r="H47" s="107"/>
      <c r="I47" s="107"/>
      <c r="J47" s="107"/>
      <c r="K47" s="64" t="s">
        <v>150</v>
      </c>
    </row>
    <row r="48" spans="1:11" ht="23.1" customHeight="1" x14ac:dyDescent="0.2">
      <c r="A48" s="65" t="s">
        <v>152</v>
      </c>
      <c r="B48" s="66"/>
      <c r="C48" s="66"/>
      <c r="D48" s="66"/>
      <c r="E48" s="66"/>
      <c r="F48" s="66"/>
      <c r="G48" s="66"/>
      <c r="H48" s="67"/>
      <c r="I48" s="68"/>
      <c r="J48" s="68"/>
      <c r="K48" s="69" t="s">
        <v>150</v>
      </c>
    </row>
    <row r="49" spans="1:11" ht="23.1" customHeight="1" x14ac:dyDescent="0.2">
      <c r="A49" s="119" t="s">
        <v>153</v>
      </c>
      <c r="B49" s="120"/>
      <c r="C49" s="120"/>
      <c r="D49" s="120"/>
      <c r="E49" s="120"/>
      <c r="F49" s="120"/>
      <c r="G49" s="120"/>
      <c r="H49" s="70" t="s">
        <v>154</v>
      </c>
      <c r="I49" s="120" t="s">
        <v>155</v>
      </c>
      <c r="J49" s="120"/>
      <c r="K49" s="71" t="s">
        <v>150</v>
      </c>
    </row>
    <row r="50" spans="1:11" ht="23.1" customHeight="1" x14ac:dyDescent="0.2">
      <c r="A50" s="106" t="s">
        <v>149</v>
      </c>
      <c r="B50" s="107"/>
      <c r="C50" s="107"/>
      <c r="D50" s="107"/>
      <c r="E50" s="63" t="s">
        <v>150</v>
      </c>
      <c r="F50" s="107" t="s">
        <v>151</v>
      </c>
      <c r="G50" s="107"/>
      <c r="H50" s="107"/>
      <c r="I50" s="107"/>
      <c r="J50" s="107"/>
      <c r="K50" s="64" t="s">
        <v>150</v>
      </c>
    </row>
    <row r="51" spans="1:11" ht="23.1" customHeight="1" x14ac:dyDescent="0.2">
      <c r="A51" s="65" t="s">
        <v>152</v>
      </c>
      <c r="B51" s="66"/>
      <c r="C51" s="66"/>
      <c r="D51" s="66"/>
      <c r="E51" s="66"/>
      <c r="F51" s="66"/>
      <c r="G51" s="66"/>
      <c r="H51" s="67"/>
      <c r="I51" s="68"/>
      <c r="J51" s="68"/>
      <c r="K51" s="69" t="s">
        <v>150</v>
      </c>
    </row>
    <row r="52" spans="1:11" ht="23.1" customHeight="1" x14ac:dyDescent="0.2">
      <c r="A52" s="119" t="s">
        <v>153</v>
      </c>
      <c r="B52" s="120"/>
      <c r="C52" s="120"/>
      <c r="D52" s="120"/>
      <c r="E52" s="120"/>
      <c r="F52" s="120"/>
      <c r="G52" s="120"/>
      <c r="H52" s="70" t="s">
        <v>154</v>
      </c>
      <c r="I52" s="120" t="s">
        <v>155</v>
      </c>
      <c r="J52" s="120"/>
      <c r="K52" s="71" t="s">
        <v>150</v>
      </c>
    </row>
    <row r="53" spans="1:11" ht="23.1" customHeight="1" x14ac:dyDescent="0.2">
      <c r="A53" s="106" t="s">
        <v>149</v>
      </c>
      <c r="B53" s="107"/>
      <c r="C53" s="107"/>
      <c r="D53" s="107"/>
      <c r="E53" s="63" t="s">
        <v>150</v>
      </c>
      <c r="F53" s="107" t="s">
        <v>151</v>
      </c>
      <c r="G53" s="107"/>
      <c r="H53" s="107"/>
      <c r="I53" s="107"/>
      <c r="J53" s="107"/>
      <c r="K53" s="64" t="s">
        <v>150</v>
      </c>
    </row>
    <row r="54" spans="1:11" ht="23.1" customHeight="1" x14ac:dyDescent="0.2">
      <c r="A54" s="65" t="s">
        <v>152</v>
      </c>
      <c r="B54" s="66"/>
      <c r="C54" s="66"/>
      <c r="D54" s="66"/>
      <c r="E54" s="66"/>
      <c r="F54" s="66"/>
      <c r="G54" s="66"/>
      <c r="H54" s="67"/>
      <c r="I54" s="68"/>
      <c r="J54" s="68"/>
      <c r="K54" s="69" t="s">
        <v>150</v>
      </c>
    </row>
    <row r="55" spans="1:11" ht="23.1" customHeight="1" x14ac:dyDescent="0.2">
      <c r="A55" s="119" t="s">
        <v>153</v>
      </c>
      <c r="B55" s="120"/>
      <c r="C55" s="120"/>
      <c r="D55" s="120"/>
      <c r="E55" s="120"/>
      <c r="F55" s="120"/>
      <c r="G55" s="120"/>
      <c r="H55" s="70" t="s">
        <v>154</v>
      </c>
      <c r="I55" s="120" t="s">
        <v>155</v>
      </c>
      <c r="J55" s="120"/>
      <c r="K55" s="71" t="s">
        <v>150</v>
      </c>
    </row>
    <row r="56" spans="1:11" ht="23.1" customHeight="1" x14ac:dyDescent="0.2">
      <c r="A56" s="106" t="s">
        <v>149</v>
      </c>
      <c r="B56" s="107"/>
      <c r="C56" s="107"/>
      <c r="D56" s="107"/>
      <c r="E56" s="63" t="s">
        <v>150</v>
      </c>
      <c r="F56" s="107" t="s">
        <v>151</v>
      </c>
      <c r="G56" s="107"/>
      <c r="H56" s="107"/>
      <c r="I56" s="107"/>
      <c r="J56" s="107"/>
      <c r="K56" s="64" t="s">
        <v>150</v>
      </c>
    </row>
    <row r="57" spans="1:11" ht="23.1" customHeight="1" x14ac:dyDescent="0.2">
      <c r="A57" s="65" t="s">
        <v>152</v>
      </c>
      <c r="B57" s="66"/>
      <c r="C57" s="66"/>
      <c r="D57" s="66"/>
      <c r="E57" s="66"/>
      <c r="F57" s="66"/>
      <c r="G57" s="66"/>
      <c r="H57" s="67"/>
      <c r="I57" s="68"/>
      <c r="J57" s="68"/>
      <c r="K57" s="69" t="s">
        <v>150</v>
      </c>
    </row>
    <row r="58" spans="1:11" ht="23.1" customHeight="1" x14ac:dyDescent="0.2">
      <c r="A58" s="119" t="s">
        <v>153</v>
      </c>
      <c r="B58" s="120"/>
      <c r="C58" s="120"/>
      <c r="D58" s="120"/>
      <c r="E58" s="120"/>
      <c r="F58" s="120"/>
      <c r="G58" s="120"/>
      <c r="H58" s="70" t="s">
        <v>154</v>
      </c>
      <c r="I58" s="120" t="s">
        <v>155</v>
      </c>
      <c r="J58" s="120"/>
      <c r="K58" s="71" t="s">
        <v>150</v>
      </c>
    </row>
    <row r="59" spans="1:11" ht="23.1" customHeight="1" x14ac:dyDescent="0.2">
      <c r="A59" s="106" t="s">
        <v>149</v>
      </c>
      <c r="B59" s="107"/>
      <c r="C59" s="107"/>
      <c r="D59" s="107"/>
      <c r="E59" s="63" t="s">
        <v>150</v>
      </c>
      <c r="F59" s="107" t="s">
        <v>151</v>
      </c>
      <c r="G59" s="107"/>
      <c r="H59" s="107"/>
      <c r="I59" s="107"/>
      <c r="J59" s="107"/>
      <c r="K59" s="64" t="s">
        <v>150</v>
      </c>
    </row>
    <row r="60" spans="1:11" ht="23.1" customHeight="1" x14ac:dyDescent="0.2">
      <c r="A60" s="65" t="s">
        <v>152</v>
      </c>
      <c r="B60" s="66"/>
      <c r="C60" s="66"/>
      <c r="D60" s="66"/>
      <c r="E60" s="66"/>
      <c r="F60" s="66"/>
      <c r="G60" s="66"/>
      <c r="H60" s="67"/>
      <c r="I60" s="68"/>
      <c r="J60" s="68"/>
      <c r="K60" s="69" t="s">
        <v>150</v>
      </c>
    </row>
    <row r="61" spans="1:11" ht="23.1" customHeight="1" x14ac:dyDescent="0.2">
      <c r="A61" s="119" t="s">
        <v>153</v>
      </c>
      <c r="B61" s="120"/>
      <c r="C61" s="120"/>
      <c r="D61" s="120"/>
      <c r="E61" s="120"/>
      <c r="F61" s="120"/>
      <c r="G61" s="120"/>
      <c r="H61" s="70" t="s">
        <v>154</v>
      </c>
      <c r="I61" s="120" t="s">
        <v>155</v>
      </c>
      <c r="J61" s="120"/>
      <c r="K61" s="71" t="s">
        <v>150</v>
      </c>
    </row>
    <row r="62" spans="1:11" ht="23.1" customHeight="1" x14ac:dyDescent="0.2">
      <c r="A62" s="106" t="s">
        <v>149</v>
      </c>
      <c r="B62" s="107"/>
      <c r="C62" s="107"/>
      <c r="D62" s="107"/>
      <c r="E62" s="63" t="s">
        <v>150</v>
      </c>
      <c r="F62" s="107" t="s">
        <v>151</v>
      </c>
      <c r="G62" s="107"/>
      <c r="H62" s="107"/>
      <c r="I62" s="107"/>
      <c r="J62" s="107"/>
      <c r="K62" s="64" t="s">
        <v>150</v>
      </c>
    </row>
    <row r="63" spans="1:11" ht="23.1" customHeight="1" x14ac:dyDescent="0.2">
      <c r="A63" s="65" t="s">
        <v>152</v>
      </c>
      <c r="B63" s="66"/>
      <c r="C63" s="66"/>
      <c r="D63" s="66"/>
      <c r="E63" s="66"/>
      <c r="F63" s="66"/>
      <c r="G63" s="66"/>
      <c r="H63" s="67"/>
      <c r="I63" s="68"/>
      <c r="J63" s="68"/>
      <c r="K63" s="69" t="s">
        <v>150</v>
      </c>
    </row>
    <row r="64" spans="1:11" ht="23.1" customHeight="1" x14ac:dyDescent="0.2">
      <c r="A64" s="119" t="s">
        <v>153</v>
      </c>
      <c r="B64" s="120"/>
      <c r="C64" s="120"/>
      <c r="D64" s="120"/>
      <c r="E64" s="120"/>
      <c r="F64" s="120"/>
      <c r="G64" s="120"/>
      <c r="H64" s="70" t="s">
        <v>154</v>
      </c>
      <c r="I64" s="120" t="s">
        <v>155</v>
      </c>
      <c r="J64" s="120"/>
      <c r="K64" s="71" t="s">
        <v>150</v>
      </c>
    </row>
    <row r="65" ht="24" customHeight="1" x14ac:dyDescent="0.2"/>
    <row r="66" ht="24" customHeight="1" x14ac:dyDescent="0.2"/>
    <row r="67" ht="24" customHeight="1" x14ac:dyDescent="0.2"/>
    <row r="68" ht="24" customHeight="1" x14ac:dyDescent="0.2"/>
    <row r="69" ht="24" customHeight="1" x14ac:dyDescent="0.2"/>
  </sheetData>
  <mergeCells count="82">
    <mergeCell ref="A64:G64"/>
    <mergeCell ref="I64:J64"/>
    <mergeCell ref="A12:B12"/>
    <mergeCell ref="A11:B11"/>
    <mergeCell ref="E12:I12"/>
    <mergeCell ref="E11:I11"/>
    <mergeCell ref="C12:D12"/>
    <mergeCell ref="C11:D11"/>
    <mergeCell ref="J12:K12"/>
    <mergeCell ref="J11:K11"/>
    <mergeCell ref="A59:D59"/>
    <mergeCell ref="F59:J59"/>
    <mergeCell ref="A61:G61"/>
    <mergeCell ref="I61:J61"/>
    <mergeCell ref="A62:D62"/>
    <mergeCell ref="F62:J62"/>
    <mergeCell ref="A55:G55"/>
    <mergeCell ref="I55:J55"/>
    <mergeCell ref="A56:D56"/>
    <mergeCell ref="F56:J56"/>
    <mergeCell ref="A58:G58"/>
    <mergeCell ref="I58:J58"/>
    <mergeCell ref="A50:D50"/>
    <mergeCell ref="F50:J50"/>
    <mergeCell ref="A52:G52"/>
    <mergeCell ref="I52:J52"/>
    <mergeCell ref="A53:D53"/>
    <mergeCell ref="F53:J53"/>
    <mergeCell ref="A46:G46"/>
    <mergeCell ref="I46:J46"/>
    <mergeCell ref="A47:D47"/>
    <mergeCell ref="F47:J47"/>
    <mergeCell ref="A49:G49"/>
    <mergeCell ref="I49:J49"/>
    <mergeCell ref="A41:D41"/>
    <mergeCell ref="F41:J41"/>
    <mergeCell ref="A43:G43"/>
    <mergeCell ref="I43:J43"/>
    <mergeCell ref="A44:D44"/>
    <mergeCell ref="F44:J44"/>
    <mergeCell ref="A37:G37"/>
    <mergeCell ref="I37:J37"/>
    <mergeCell ref="A38:D38"/>
    <mergeCell ref="F38:J38"/>
    <mergeCell ref="A40:G40"/>
    <mergeCell ref="I40:J40"/>
    <mergeCell ref="A35:D35"/>
    <mergeCell ref="F35:J35"/>
    <mergeCell ref="A13:B13"/>
    <mergeCell ref="C13:D13"/>
    <mergeCell ref="E13:I13"/>
    <mergeCell ref="J13:K13"/>
    <mergeCell ref="A16:K16"/>
    <mergeCell ref="A19:K19"/>
    <mergeCell ref="B22:K22"/>
    <mergeCell ref="B23:K23"/>
    <mergeCell ref="B24:K24"/>
    <mergeCell ref="B25:K25"/>
    <mergeCell ref="A34:D34"/>
    <mergeCell ref="A6:B6"/>
    <mergeCell ref="C6:E6"/>
    <mergeCell ref="F6:H6"/>
    <mergeCell ref="I6:K6"/>
    <mergeCell ref="A10:B10"/>
    <mergeCell ref="C10:D10"/>
    <mergeCell ref="E10:I10"/>
    <mergeCell ref="J10:K10"/>
    <mergeCell ref="A4:B4"/>
    <mergeCell ref="C4:E4"/>
    <mergeCell ref="F4:H4"/>
    <mergeCell ref="I4:K4"/>
    <mergeCell ref="A5:B5"/>
    <mergeCell ref="C5:E5"/>
    <mergeCell ref="F5:H5"/>
    <mergeCell ref="I5:K5"/>
    <mergeCell ref="C2:E2"/>
    <mergeCell ref="F2:H2"/>
    <mergeCell ref="I2:K2"/>
    <mergeCell ref="A3:B3"/>
    <mergeCell ref="C3:E3"/>
    <mergeCell ref="F3:H3"/>
    <mergeCell ref="I3:K3"/>
  </mergeCells>
  <dataValidations disablePrompts="1" count="1">
    <dataValidation allowBlank="1" showInputMessage="1" showErrorMessage="1" promptTitle="! ATTENTION !" prompt="_x000a_Le numéro et la date de la dernière version du document doivent toujours apparaître en ligne 11 !_x000a_=&gt;insérer une ligne au-dessus" sqref="A9:A14 B9:B10 B13:B14 F9:I10 D9:D10 F13:I14 C9:C14 E9:E14 D13:D14 J9:J14 K13:K14 K9:K10" xr:uid="{A42CDAEB-998C-4E3A-A7E2-9C4DFF8F80C0}"/>
  </dataValidations>
  <pageMargins left="0.31" right="0.25" top="1.0995833333333334" bottom="0.36000000000000004" header="0.30000000000000004" footer="0.30000000000000004"/>
  <pageSetup paperSize="9" scale="99" fitToHeight="0" orientation="portrait" horizontalDpi="4294967292" verticalDpi="4294967292" r:id="rId1"/>
  <headerFooter>
    <oddHeader>&amp;L&amp;G&amp;C&amp;"+,Normal"&amp;12
&amp;"-,Gras"F : SUIVI DE PROJET&amp;RF.76
Version C
Page "&amp;A"
Page &amp;P sur &amp;N</oddHeader>
  </headerFooter>
  <rowBreaks count="1" manualBreakCount="1">
    <brk id="34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6"/>
    <pageSetUpPr fitToPage="1"/>
  </sheetPr>
  <dimension ref="A1:BO316"/>
  <sheetViews>
    <sheetView showGridLines="0" tabSelected="1" zoomScaleNormal="100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G7" sqref="G7:G46"/>
    </sheetView>
  </sheetViews>
  <sheetFormatPr baseColWidth="10" defaultColWidth="9.28515625" defaultRowHeight="12.75" x14ac:dyDescent="0.2"/>
  <cols>
    <col min="1" max="1" width="7.140625" style="1" customWidth="1"/>
    <col min="2" max="2" width="6.28515625" style="1" bestFit="1" customWidth="1"/>
    <col min="3" max="3" width="65.42578125" style="1" bestFit="1" customWidth="1"/>
    <col min="4" max="4" width="22.140625" style="1" hidden="1" customWidth="1"/>
    <col min="5" max="5" width="14" style="1" bestFit="1" customWidth="1"/>
    <col min="6" max="7" width="12.140625" style="1" bestFit="1" customWidth="1"/>
    <col min="8" max="8" width="9.7109375" style="1" bestFit="1" customWidth="1"/>
    <col min="9" max="9" width="12.140625" style="1" bestFit="1" customWidth="1"/>
    <col min="10" max="65" width="2.85546875" style="1" customWidth="1"/>
    <col min="66" max="66" width="9.28515625" style="1"/>
    <col min="67" max="67" width="10.42578125" style="1" bestFit="1" customWidth="1"/>
    <col min="68" max="16384" width="9.28515625" style="1"/>
  </cols>
  <sheetData>
    <row r="1" spans="1:67" ht="46.5" customHeight="1" x14ac:dyDescent="0.2">
      <c r="B1" s="75" t="s">
        <v>1</v>
      </c>
      <c r="C1" s="75"/>
      <c r="D1" s="75"/>
      <c r="E1" s="75"/>
      <c r="F1" s="75"/>
      <c r="G1" s="75"/>
      <c r="H1" s="75"/>
      <c r="I1" s="75"/>
    </row>
    <row r="2" spans="1:67" customFormat="1" ht="15" x14ac:dyDescent="0.2">
      <c r="A2" s="13"/>
      <c r="B2" s="13"/>
      <c r="C2" s="13"/>
      <c r="J2" s="76" t="str">
        <f>_xlfn.CONCAT("Sem "&amp;(J4-($F$3-WEEKDAY($F$3,1)+2))/7+1," (S"&amp;_xlfn.ISOWEEKNUM(J4)&amp;")")</f>
        <v>Sem 1 (S23)</v>
      </c>
      <c r="K2" s="77"/>
      <c r="L2" s="77"/>
      <c r="M2" s="77"/>
      <c r="N2" s="77"/>
      <c r="O2" s="77"/>
      <c r="P2" s="78"/>
      <c r="Q2" s="76" t="str">
        <f t="shared" ref="Q2" si="0">_xlfn.CONCAT("Sem "&amp;(Q4-($F$3-WEEKDAY($F$3,1)+2))/7+1," (S"&amp;_xlfn.ISOWEEKNUM(Q4)&amp;")")</f>
        <v>Sem 2 (S24)</v>
      </c>
      <c r="R2" s="77"/>
      <c r="S2" s="77"/>
      <c r="T2" s="77"/>
      <c r="U2" s="77"/>
      <c r="V2" s="77"/>
      <c r="W2" s="78"/>
      <c r="X2" s="76" t="str">
        <f t="shared" ref="X2" si="1">_xlfn.CONCAT("Sem "&amp;(X4-($F$3-WEEKDAY($F$3,1)+2))/7+1," (S"&amp;_xlfn.ISOWEEKNUM(X4)&amp;")")</f>
        <v>Sem 3 (S25)</v>
      </c>
      <c r="Y2" s="77"/>
      <c r="Z2" s="77"/>
      <c r="AA2" s="77"/>
      <c r="AB2" s="77"/>
      <c r="AC2" s="77"/>
      <c r="AD2" s="78"/>
      <c r="AE2" s="76" t="str">
        <f t="shared" ref="AE2" si="2">_xlfn.CONCAT("Sem "&amp;(AE4-($F$3-WEEKDAY($F$3,1)+2))/7+1," (S"&amp;_xlfn.ISOWEEKNUM(AE4)&amp;")")</f>
        <v>Sem 4 (S26)</v>
      </c>
      <c r="AF2" s="77"/>
      <c r="AG2" s="77"/>
      <c r="AH2" s="77"/>
      <c r="AI2" s="77"/>
      <c r="AJ2" s="77"/>
      <c r="AK2" s="78"/>
      <c r="AL2" s="76" t="str">
        <f t="shared" ref="AL2" si="3">_xlfn.CONCAT("Sem "&amp;(AL4-($F$3-WEEKDAY($F$3,1)+2))/7+1," (S"&amp;_xlfn.ISOWEEKNUM(AL4)&amp;")")</f>
        <v>Sem 5 (S27)</v>
      </c>
      <c r="AM2" s="77"/>
      <c r="AN2" s="77"/>
      <c r="AO2" s="77"/>
      <c r="AP2" s="77"/>
      <c r="AQ2" s="77"/>
      <c r="AR2" s="78"/>
      <c r="AS2" s="76" t="str">
        <f t="shared" ref="AS2" si="4">_xlfn.CONCAT("Sem "&amp;(AS4-($F$3-WEEKDAY($F$3,1)+2))/7+1," (S"&amp;_xlfn.ISOWEEKNUM(AS4)&amp;")")</f>
        <v>Sem 6 (S28)</v>
      </c>
      <c r="AT2" s="77"/>
      <c r="AU2" s="77"/>
      <c r="AV2" s="77"/>
      <c r="AW2" s="77"/>
      <c r="AX2" s="77"/>
      <c r="AY2" s="78"/>
      <c r="AZ2" s="76" t="str">
        <f t="shared" ref="AZ2" si="5">_xlfn.CONCAT("Sem "&amp;(AZ4-($F$3-WEEKDAY($F$3,1)+2))/7+1," (S"&amp;_xlfn.ISOWEEKNUM(AZ4)&amp;")")</f>
        <v>Sem 7 (S29)</v>
      </c>
      <c r="BA2" s="77"/>
      <c r="BB2" s="77"/>
      <c r="BC2" s="77"/>
      <c r="BD2" s="77"/>
      <c r="BE2" s="77"/>
      <c r="BF2" s="78"/>
      <c r="BG2" s="76" t="str">
        <f t="shared" ref="BG2" si="6">_xlfn.CONCAT("Sem "&amp;(BG4-($F$3-WEEKDAY($F$3,1)+2))/7+1," (S"&amp;_xlfn.ISOWEEKNUM(BG4)&amp;")")</f>
        <v>Sem 8 (S30)</v>
      </c>
      <c r="BH2" s="77"/>
      <c r="BI2" s="77"/>
      <c r="BJ2" s="77"/>
      <c r="BK2" s="77"/>
      <c r="BL2" s="77"/>
      <c r="BM2" s="78"/>
    </row>
    <row r="3" spans="1:67" customFormat="1" ht="16.5" customHeight="1" x14ac:dyDescent="0.2">
      <c r="A3" s="13"/>
      <c r="B3" s="82"/>
      <c r="C3" s="82"/>
      <c r="E3" s="23" t="s">
        <v>64</v>
      </c>
      <c r="F3" s="73">
        <v>46174</v>
      </c>
      <c r="H3" s="24" t="s">
        <v>66</v>
      </c>
      <c r="I3" s="72">
        <v>1</v>
      </c>
      <c r="J3" s="79">
        <f>J4</f>
        <v>46174</v>
      </c>
      <c r="K3" s="80"/>
      <c r="L3" s="80"/>
      <c r="M3" s="80"/>
      <c r="N3" s="80"/>
      <c r="O3" s="80"/>
      <c r="P3" s="81"/>
      <c r="Q3" s="79">
        <f>Q4</f>
        <v>46181</v>
      </c>
      <c r="R3" s="80"/>
      <c r="S3" s="80"/>
      <c r="T3" s="80"/>
      <c r="U3" s="80"/>
      <c r="V3" s="80"/>
      <c r="W3" s="81"/>
      <c r="X3" s="79">
        <f>X4</f>
        <v>46188</v>
      </c>
      <c r="Y3" s="80"/>
      <c r="Z3" s="80"/>
      <c r="AA3" s="80"/>
      <c r="AB3" s="80"/>
      <c r="AC3" s="80"/>
      <c r="AD3" s="81"/>
      <c r="AE3" s="79">
        <f>AE4</f>
        <v>46195</v>
      </c>
      <c r="AF3" s="80"/>
      <c r="AG3" s="80"/>
      <c r="AH3" s="80"/>
      <c r="AI3" s="80"/>
      <c r="AJ3" s="80"/>
      <c r="AK3" s="81"/>
      <c r="AL3" s="79">
        <f>AL4</f>
        <v>46202</v>
      </c>
      <c r="AM3" s="80"/>
      <c r="AN3" s="80"/>
      <c r="AO3" s="80"/>
      <c r="AP3" s="80"/>
      <c r="AQ3" s="80"/>
      <c r="AR3" s="81"/>
      <c r="AS3" s="79">
        <f>AS4</f>
        <v>46209</v>
      </c>
      <c r="AT3" s="80"/>
      <c r="AU3" s="80"/>
      <c r="AV3" s="80"/>
      <c r="AW3" s="80"/>
      <c r="AX3" s="80"/>
      <c r="AY3" s="81"/>
      <c r="AZ3" s="79">
        <f>AZ4</f>
        <v>46216</v>
      </c>
      <c r="BA3" s="80"/>
      <c r="BB3" s="80"/>
      <c r="BC3" s="80"/>
      <c r="BD3" s="80"/>
      <c r="BE3" s="80"/>
      <c r="BF3" s="81"/>
      <c r="BG3" s="79">
        <f>BG4</f>
        <v>46223</v>
      </c>
      <c r="BH3" s="80"/>
      <c r="BI3" s="80"/>
      <c r="BJ3" s="80"/>
      <c r="BK3" s="80"/>
      <c r="BL3" s="80"/>
      <c r="BM3" s="81"/>
      <c r="BO3" s="17"/>
    </row>
    <row r="4" spans="1:67" customFormat="1" ht="16.5" customHeight="1" x14ac:dyDescent="0.2">
      <c r="A4" s="13"/>
      <c r="B4" s="82"/>
      <c r="C4" s="82"/>
      <c r="E4" s="23" t="s">
        <v>65</v>
      </c>
      <c r="F4" s="74"/>
      <c r="J4" s="27">
        <f>F3-WEEKDAY(F3,1)+2+7*(I3-1)</f>
        <v>46174</v>
      </c>
      <c r="K4" s="28">
        <f t="shared" ref="K4:BM4" si="7">J4+1</f>
        <v>46175</v>
      </c>
      <c r="L4" s="28">
        <f t="shared" si="7"/>
        <v>46176</v>
      </c>
      <c r="M4" s="28">
        <f t="shared" si="7"/>
        <v>46177</v>
      </c>
      <c r="N4" s="28">
        <f t="shared" si="7"/>
        <v>46178</v>
      </c>
      <c r="O4" s="28">
        <f t="shared" si="7"/>
        <v>46179</v>
      </c>
      <c r="P4" s="29">
        <f t="shared" si="7"/>
        <v>46180</v>
      </c>
      <c r="Q4" s="27">
        <f t="shared" si="7"/>
        <v>46181</v>
      </c>
      <c r="R4" s="28">
        <f t="shared" si="7"/>
        <v>46182</v>
      </c>
      <c r="S4" s="28">
        <f t="shared" si="7"/>
        <v>46183</v>
      </c>
      <c r="T4" s="28">
        <f t="shared" si="7"/>
        <v>46184</v>
      </c>
      <c r="U4" s="28">
        <f t="shared" si="7"/>
        <v>46185</v>
      </c>
      <c r="V4" s="28">
        <f t="shared" si="7"/>
        <v>46186</v>
      </c>
      <c r="W4" s="29">
        <f t="shared" si="7"/>
        <v>46187</v>
      </c>
      <c r="X4" s="27">
        <f t="shared" si="7"/>
        <v>46188</v>
      </c>
      <c r="Y4" s="28">
        <f t="shared" si="7"/>
        <v>46189</v>
      </c>
      <c r="Z4" s="28">
        <f t="shared" si="7"/>
        <v>46190</v>
      </c>
      <c r="AA4" s="28">
        <f t="shared" si="7"/>
        <v>46191</v>
      </c>
      <c r="AB4" s="28">
        <f t="shared" si="7"/>
        <v>46192</v>
      </c>
      <c r="AC4" s="28">
        <f t="shared" si="7"/>
        <v>46193</v>
      </c>
      <c r="AD4" s="29">
        <f t="shared" si="7"/>
        <v>46194</v>
      </c>
      <c r="AE4" s="27">
        <f t="shared" si="7"/>
        <v>46195</v>
      </c>
      <c r="AF4" s="28">
        <f t="shared" si="7"/>
        <v>46196</v>
      </c>
      <c r="AG4" s="28">
        <f t="shared" si="7"/>
        <v>46197</v>
      </c>
      <c r="AH4" s="28">
        <f t="shared" si="7"/>
        <v>46198</v>
      </c>
      <c r="AI4" s="28">
        <f t="shared" si="7"/>
        <v>46199</v>
      </c>
      <c r="AJ4" s="28">
        <f t="shared" si="7"/>
        <v>46200</v>
      </c>
      <c r="AK4" s="29">
        <f t="shared" si="7"/>
        <v>46201</v>
      </c>
      <c r="AL4" s="27">
        <f t="shared" si="7"/>
        <v>46202</v>
      </c>
      <c r="AM4" s="28">
        <f t="shared" si="7"/>
        <v>46203</v>
      </c>
      <c r="AN4" s="28">
        <f t="shared" si="7"/>
        <v>46204</v>
      </c>
      <c r="AO4" s="28">
        <f t="shared" si="7"/>
        <v>46205</v>
      </c>
      <c r="AP4" s="28">
        <f t="shared" si="7"/>
        <v>46206</v>
      </c>
      <c r="AQ4" s="28">
        <f t="shared" si="7"/>
        <v>46207</v>
      </c>
      <c r="AR4" s="29">
        <f t="shared" si="7"/>
        <v>46208</v>
      </c>
      <c r="AS4" s="27">
        <f t="shared" si="7"/>
        <v>46209</v>
      </c>
      <c r="AT4" s="28">
        <f t="shared" si="7"/>
        <v>46210</v>
      </c>
      <c r="AU4" s="28">
        <f t="shared" si="7"/>
        <v>46211</v>
      </c>
      <c r="AV4" s="28">
        <f t="shared" si="7"/>
        <v>46212</v>
      </c>
      <c r="AW4" s="28">
        <f t="shared" si="7"/>
        <v>46213</v>
      </c>
      <c r="AX4" s="28">
        <f t="shared" si="7"/>
        <v>46214</v>
      </c>
      <c r="AY4" s="29">
        <f t="shared" si="7"/>
        <v>46215</v>
      </c>
      <c r="AZ4" s="27">
        <f t="shared" si="7"/>
        <v>46216</v>
      </c>
      <c r="BA4" s="28">
        <f t="shared" si="7"/>
        <v>46217</v>
      </c>
      <c r="BB4" s="28">
        <f t="shared" si="7"/>
        <v>46218</v>
      </c>
      <c r="BC4" s="28">
        <f t="shared" si="7"/>
        <v>46219</v>
      </c>
      <c r="BD4" s="28">
        <f t="shared" si="7"/>
        <v>46220</v>
      </c>
      <c r="BE4" s="28">
        <f t="shared" si="7"/>
        <v>46221</v>
      </c>
      <c r="BF4" s="29">
        <f t="shared" si="7"/>
        <v>46222</v>
      </c>
      <c r="BG4" s="27">
        <f t="shared" si="7"/>
        <v>46223</v>
      </c>
      <c r="BH4" s="28">
        <f t="shared" si="7"/>
        <v>46224</v>
      </c>
      <c r="BI4" s="28">
        <f t="shared" si="7"/>
        <v>46225</v>
      </c>
      <c r="BJ4" s="28">
        <f t="shared" si="7"/>
        <v>46226</v>
      </c>
      <c r="BK4" s="28">
        <f t="shared" si="7"/>
        <v>46227</v>
      </c>
      <c r="BL4" s="28">
        <f t="shared" si="7"/>
        <v>46228</v>
      </c>
      <c r="BM4" s="29">
        <f t="shared" si="7"/>
        <v>46229</v>
      </c>
      <c r="BO4" s="39"/>
    </row>
    <row r="5" spans="1:67" customFormat="1" ht="16.5" customHeight="1" x14ac:dyDescent="0.2">
      <c r="A5" s="13"/>
      <c r="B5" s="13"/>
      <c r="C5" s="13"/>
      <c r="E5" s="17"/>
      <c r="J5" s="30" t="str">
        <f>CHOOSE(WEEKDAY(J4,1),"D","L","M","M","J","V","S")</f>
        <v>L</v>
      </c>
      <c r="K5" s="31" t="str">
        <f t="shared" ref="K5:BM5" si="8">CHOOSE(WEEKDAY(K4,1),"D","L","M","M","J","V","S")</f>
        <v>M</v>
      </c>
      <c r="L5" s="31" t="str">
        <f t="shared" si="8"/>
        <v>M</v>
      </c>
      <c r="M5" s="31" t="str">
        <f t="shared" si="8"/>
        <v>J</v>
      </c>
      <c r="N5" s="31" t="str">
        <f t="shared" si="8"/>
        <v>V</v>
      </c>
      <c r="O5" s="31" t="str">
        <f t="shared" si="8"/>
        <v>S</v>
      </c>
      <c r="P5" s="32" t="str">
        <f t="shared" si="8"/>
        <v>D</v>
      </c>
      <c r="Q5" s="30" t="str">
        <f t="shared" si="8"/>
        <v>L</v>
      </c>
      <c r="R5" s="31" t="str">
        <f t="shared" si="8"/>
        <v>M</v>
      </c>
      <c r="S5" s="31" t="str">
        <f t="shared" si="8"/>
        <v>M</v>
      </c>
      <c r="T5" s="31" t="str">
        <f t="shared" si="8"/>
        <v>J</v>
      </c>
      <c r="U5" s="31" t="str">
        <f t="shared" si="8"/>
        <v>V</v>
      </c>
      <c r="V5" s="31" t="str">
        <f t="shared" si="8"/>
        <v>S</v>
      </c>
      <c r="W5" s="32" t="str">
        <f t="shared" si="8"/>
        <v>D</v>
      </c>
      <c r="X5" s="30" t="str">
        <f t="shared" si="8"/>
        <v>L</v>
      </c>
      <c r="Y5" s="31" t="str">
        <f t="shared" si="8"/>
        <v>M</v>
      </c>
      <c r="Z5" s="31" t="str">
        <f t="shared" si="8"/>
        <v>M</v>
      </c>
      <c r="AA5" s="31" t="str">
        <f t="shared" si="8"/>
        <v>J</v>
      </c>
      <c r="AB5" s="31" t="str">
        <f t="shared" si="8"/>
        <v>V</v>
      </c>
      <c r="AC5" s="31" t="str">
        <f t="shared" si="8"/>
        <v>S</v>
      </c>
      <c r="AD5" s="32" t="str">
        <f t="shared" si="8"/>
        <v>D</v>
      </c>
      <c r="AE5" s="30" t="str">
        <f t="shared" si="8"/>
        <v>L</v>
      </c>
      <c r="AF5" s="31" t="str">
        <f t="shared" si="8"/>
        <v>M</v>
      </c>
      <c r="AG5" s="31" t="str">
        <f t="shared" si="8"/>
        <v>M</v>
      </c>
      <c r="AH5" s="31" t="str">
        <f t="shared" si="8"/>
        <v>J</v>
      </c>
      <c r="AI5" s="31" t="str">
        <f t="shared" si="8"/>
        <v>V</v>
      </c>
      <c r="AJ5" s="31" t="str">
        <f t="shared" si="8"/>
        <v>S</v>
      </c>
      <c r="AK5" s="32" t="str">
        <f t="shared" si="8"/>
        <v>D</v>
      </c>
      <c r="AL5" s="30" t="str">
        <f t="shared" si="8"/>
        <v>L</v>
      </c>
      <c r="AM5" s="31" t="str">
        <f t="shared" si="8"/>
        <v>M</v>
      </c>
      <c r="AN5" s="31" t="str">
        <f t="shared" si="8"/>
        <v>M</v>
      </c>
      <c r="AO5" s="31" t="str">
        <f t="shared" si="8"/>
        <v>J</v>
      </c>
      <c r="AP5" s="31" t="str">
        <f t="shared" si="8"/>
        <v>V</v>
      </c>
      <c r="AQ5" s="31" t="str">
        <f t="shared" si="8"/>
        <v>S</v>
      </c>
      <c r="AR5" s="32" t="str">
        <f t="shared" si="8"/>
        <v>D</v>
      </c>
      <c r="AS5" s="30" t="str">
        <f t="shared" si="8"/>
        <v>L</v>
      </c>
      <c r="AT5" s="31" t="str">
        <f t="shared" si="8"/>
        <v>M</v>
      </c>
      <c r="AU5" s="31" t="str">
        <f t="shared" si="8"/>
        <v>M</v>
      </c>
      <c r="AV5" s="31" t="str">
        <f t="shared" si="8"/>
        <v>J</v>
      </c>
      <c r="AW5" s="31" t="str">
        <f t="shared" si="8"/>
        <v>V</v>
      </c>
      <c r="AX5" s="31" t="str">
        <f t="shared" si="8"/>
        <v>S</v>
      </c>
      <c r="AY5" s="32" t="str">
        <f t="shared" si="8"/>
        <v>D</v>
      </c>
      <c r="AZ5" s="30" t="str">
        <f t="shared" si="8"/>
        <v>L</v>
      </c>
      <c r="BA5" s="31" t="str">
        <f t="shared" si="8"/>
        <v>M</v>
      </c>
      <c r="BB5" s="31" t="str">
        <f t="shared" si="8"/>
        <v>M</v>
      </c>
      <c r="BC5" s="31" t="str">
        <f t="shared" si="8"/>
        <v>J</v>
      </c>
      <c r="BD5" s="31" t="str">
        <f t="shared" si="8"/>
        <v>V</v>
      </c>
      <c r="BE5" s="31" t="str">
        <f t="shared" si="8"/>
        <v>S</v>
      </c>
      <c r="BF5" s="32" t="str">
        <f t="shared" si="8"/>
        <v>D</v>
      </c>
      <c r="BG5" s="30" t="str">
        <f t="shared" si="8"/>
        <v>L</v>
      </c>
      <c r="BH5" s="31" t="str">
        <f t="shared" si="8"/>
        <v>M</v>
      </c>
      <c r="BI5" s="31" t="str">
        <f t="shared" si="8"/>
        <v>M</v>
      </c>
      <c r="BJ5" s="31" t="str">
        <f t="shared" si="8"/>
        <v>J</v>
      </c>
      <c r="BK5" s="31" t="str">
        <f t="shared" si="8"/>
        <v>V</v>
      </c>
      <c r="BL5" s="31" t="str">
        <f t="shared" si="8"/>
        <v>S</v>
      </c>
      <c r="BM5" s="32" t="str">
        <f t="shared" si="8"/>
        <v>D</v>
      </c>
    </row>
    <row r="6" spans="1:67" s="22" customFormat="1" ht="25.5" customHeight="1" thickBo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20" t="s">
        <v>7</v>
      </c>
      <c r="F6" s="20" t="s">
        <v>5</v>
      </c>
      <c r="G6" s="20" t="s">
        <v>6</v>
      </c>
      <c r="H6" s="21" t="s">
        <v>48</v>
      </c>
      <c r="I6" s="21" t="s">
        <v>49</v>
      </c>
      <c r="J6" s="25" t="s">
        <v>67</v>
      </c>
      <c r="K6" s="26" t="s">
        <v>68</v>
      </c>
      <c r="L6" s="26" t="s">
        <v>69</v>
      </c>
      <c r="M6" s="26" t="s">
        <v>70</v>
      </c>
      <c r="N6" s="26" t="s">
        <v>71</v>
      </c>
      <c r="O6" s="40" t="s">
        <v>72</v>
      </c>
      <c r="P6" s="41" t="s">
        <v>73</v>
      </c>
      <c r="Q6" s="25" t="s">
        <v>74</v>
      </c>
      <c r="R6" s="26" t="s">
        <v>75</v>
      </c>
      <c r="S6" s="26" t="s">
        <v>76</v>
      </c>
      <c r="T6" s="26" t="s">
        <v>77</v>
      </c>
      <c r="U6" s="26" t="s">
        <v>78</v>
      </c>
      <c r="V6" s="40" t="s">
        <v>79</v>
      </c>
      <c r="W6" s="41" t="s">
        <v>80</v>
      </c>
      <c r="X6" s="25" t="s">
        <v>81</v>
      </c>
      <c r="Y6" s="26" t="s">
        <v>82</v>
      </c>
      <c r="Z6" s="26" t="s">
        <v>83</v>
      </c>
      <c r="AA6" s="26" t="s">
        <v>84</v>
      </c>
      <c r="AB6" s="26" t="s">
        <v>85</v>
      </c>
      <c r="AC6" s="40" t="s">
        <v>86</v>
      </c>
      <c r="AD6" s="41" t="s">
        <v>87</v>
      </c>
      <c r="AE6" s="25" t="s">
        <v>88</v>
      </c>
      <c r="AF6" s="26" t="s">
        <v>89</v>
      </c>
      <c r="AG6" s="26" t="s">
        <v>90</v>
      </c>
      <c r="AH6" s="26" t="s">
        <v>91</v>
      </c>
      <c r="AI6" s="26" t="s">
        <v>92</v>
      </c>
      <c r="AJ6" s="40" t="s">
        <v>93</v>
      </c>
      <c r="AK6" s="41" t="s">
        <v>94</v>
      </c>
      <c r="AL6" s="25" t="s">
        <v>95</v>
      </c>
      <c r="AM6" s="26" t="s">
        <v>96</v>
      </c>
      <c r="AN6" s="26" t="s">
        <v>97</v>
      </c>
      <c r="AO6" s="26" t="s">
        <v>98</v>
      </c>
      <c r="AP6" s="26" t="s">
        <v>99</v>
      </c>
      <c r="AQ6" s="40" t="s">
        <v>100</v>
      </c>
      <c r="AR6" s="41" t="s">
        <v>101</v>
      </c>
      <c r="AS6" s="25" t="s">
        <v>102</v>
      </c>
      <c r="AT6" s="26" t="s">
        <v>103</v>
      </c>
      <c r="AU6" s="26" t="s">
        <v>104</v>
      </c>
      <c r="AV6" s="26" t="s">
        <v>105</v>
      </c>
      <c r="AW6" s="26" t="s">
        <v>106</v>
      </c>
      <c r="AX6" s="40" t="s">
        <v>107</v>
      </c>
      <c r="AY6" s="41" t="s">
        <v>108</v>
      </c>
      <c r="AZ6" s="25" t="s">
        <v>109</v>
      </c>
      <c r="BA6" s="26" t="s">
        <v>110</v>
      </c>
      <c r="BB6" s="26" t="s">
        <v>111</v>
      </c>
      <c r="BC6" s="26" t="s">
        <v>112</v>
      </c>
      <c r="BD6" s="26" t="s">
        <v>113</v>
      </c>
      <c r="BE6" s="40" t="s">
        <v>114</v>
      </c>
      <c r="BF6" s="41" t="s">
        <v>115</v>
      </c>
      <c r="BG6" s="25" t="s">
        <v>116</v>
      </c>
      <c r="BH6" s="26" t="s">
        <v>117</v>
      </c>
      <c r="BI6" s="26" t="s">
        <v>118</v>
      </c>
      <c r="BJ6" s="26" t="s">
        <v>119</v>
      </c>
      <c r="BK6" s="26" t="s">
        <v>120</v>
      </c>
      <c r="BL6" s="40" t="s">
        <v>121</v>
      </c>
      <c r="BM6" s="41" t="s">
        <v>122</v>
      </c>
    </row>
    <row r="7" spans="1:67" ht="16.5" customHeight="1" x14ac:dyDescent="0.2">
      <c r="A7" s="14">
        <v>1</v>
      </c>
      <c r="B7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</v>
      </c>
      <c r="C7" s="4" t="s">
        <v>8</v>
      </c>
      <c r="D7" s="4" t="str">
        <f>CONCATENATE(ProjectDetails[[#This Row],[WBS]]," - ",ProjectDetails[[#This Row],[TÂCHE]])</f>
        <v>1 - ÉTUDE DE FAISABILITÉ</v>
      </c>
      <c r="E7" s="4"/>
      <c r="F7" s="15">
        <v>46174</v>
      </c>
      <c r="G7" s="15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>46185</v>
      </c>
      <c r="H7" s="6">
        <v>10</v>
      </c>
      <c r="I7" s="7">
        <v>0.75</v>
      </c>
      <c r="J7" s="33"/>
      <c r="K7" s="34"/>
      <c r="L7" s="34"/>
      <c r="M7" s="34"/>
      <c r="N7" s="34"/>
      <c r="O7" s="34"/>
      <c r="P7" s="35"/>
      <c r="Q7" s="33"/>
      <c r="R7" s="34"/>
      <c r="S7" s="34"/>
      <c r="T7" s="34"/>
      <c r="U7" s="34"/>
      <c r="V7" s="34"/>
      <c r="W7" s="35"/>
      <c r="X7" s="33"/>
      <c r="Y7" s="34"/>
      <c r="Z7" s="34"/>
      <c r="AA7" s="34"/>
      <c r="AB7" s="34"/>
      <c r="AC7" s="34"/>
      <c r="AD7" s="35"/>
      <c r="AE7" s="33"/>
      <c r="AF7" s="34"/>
      <c r="AG7" s="34"/>
      <c r="AH7" s="34"/>
      <c r="AI7" s="34"/>
      <c r="AJ7" s="34"/>
      <c r="AK7" s="35"/>
      <c r="AL7" s="33"/>
      <c r="AM7" s="34"/>
      <c r="AN7" s="34"/>
      <c r="AO7" s="34"/>
      <c r="AP7" s="34"/>
      <c r="AQ7" s="34"/>
      <c r="AR7" s="35"/>
      <c r="AS7" s="33"/>
      <c r="AT7" s="34"/>
      <c r="AU7" s="34"/>
      <c r="AV7" s="34"/>
      <c r="AW7" s="34"/>
      <c r="AX7" s="34"/>
      <c r="AY7" s="35"/>
      <c r="AZ7" s="33"/>
      <c r="BA7" s="34"/>
      <c r="BB7" s="34"/>
      <c r="BC7" s="34"/>
      <c r="BD7" s="34"/>
      <c r="BE7" s="34"/>
      <c r="BF7" s="35"/>
      <c r="BG7" s="33"/>
      <c r="BH7" s="34"/>
      <c r="BI7" s="34"/>
      <c r="BJ7" s="34"/>
      <c r="BK7" s="34"/>
      <c r="BL7" s="34"/>
      <c r="BM7" s="35"/>
    </row>
    <row r="8" spans="1:67" ht="16.5" customHeight="1" x14ac:dyDescent="0.2">
      <c r="A8" s="14">
        <v>2</v>
      </c>
      <c r="B8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1.1</v>
      </c>
      <c r="C8" s="12" t="s">
        <v>9</v>
      </c>
      <c r="D8" s="5" t="str">
        <f>CONCATENATE(ProjectDetails[[#This Row],[WBS]]," - ",ProjectDetails[[#This Row],[TÂCHE]])</f>
        <v>1.1 - Accord Direction sur lancement de l'étude de faisabilité</v>
      </c>
      <c r="E8" s="4"/>
      <c r="F8" s="15">
        <v>46188</v>
      </c>
      <c r="G8" s="15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>46192</v>
      </c>
      <c r="H8" s="6">
        <v>5</v>
      </c>
      <c r="I8" s="7">
        <v>0</v>
      </c>
      <c r="J8" s="36"/>
      <c r="K8" s="37"/>
      <c r="L8" s="37"/>
      <c r="M8" s="37"/>
      <c r="N8" s="37"/>
      <c r="O8" s="37"/>
      <c r="P8" s="38"/>
      <c r="Q8" s="36"/>
      <c r="R8" s="37"/>
      <c r="S8" s="37"/>
      <c r="T8" s="37"/>
      <c r="U8" s="37"/>
      <c r="V8" s="37"/>
      <c r="W8" s="38"/>
      <c r="X8" s="36"/>
      <c r="Y8" s="37"/>
      <c r="Z8" s="37"/>
      <c r="AA8" s="37"/>
      <c r="AB8" s="37"/>
      <c r="AC8" s="37"/>
      <c r="AD8" s="38"/>
      <c r="AE8" s="36"/>
      <c r="AF8" s="37"/>
      <c r="AG8" s="37"/>
      <c r="AH8" s="37"/>
      <c r="AI8" s="37"/>
      <c r="AJ8" s="37"/>
      <c r="AK8" s="38"/>
      <c r="AL8" s="36"/>
      <c r="AM8" s="37"/>
      <c r="AN8" s="37"/>
      <c r="AO8" s="37"/>
      <c r="AP8" s="37"/>
      <c r="AQ8" s="37"/>
      <c r="AR8" s="38"/>
      <c r="AS8" s="36"/>
      <c r="AT8" s="37"/>
      <c r="AU8" s="37"/>
      <c r="AV8" s="37"/>
      <c r="AW8" s="37"/>
      <c r="AX8" s="37"/>
      <c r="AY8" s="38"/>
      <c r="AZ8" s="36"/>
      <c r="BA8" s="37"/>
      <c r="BB8" s="37"/>
      <c r="BC8" s="37"/>
      <c r="BD8" s="37"/>
      <c r="BE8" s="37"/>
      <c r="BF8" s="38"/>
      <c r="BG8" s="36"/>
      <c r="BH8" s="37"/>
      <c r="BI8" s="37"/>
      <c r="BJ8" s="37"/>
      <c r="BK8" s="37"/>
      <c r="BL8" s="37"/>
      <c r="BM8" s="38"/>
    </row>
    <row r="9" spans="1:67" ht="16.5" customHeight="1" x14ac:dyDescent="0.2">
      <c r="A9" s="14">
        <v>2</v>
      </c>
      <c r="B9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1.2</v>
      </c>
      <c r="C9" s="12" t="s">
        <v>10</v>
      </c>
      <c r="D9" s="5" t="str">
        <f>CONCATENATE(ProjectDetails[[#This Row],[WBS]]," - ",ProjectDetails[[#This Row],[TÂCHE]])</f>
        <v>1.2 - Définition du Cahier des Charges Technique</v>
      </c>
      <c r="E9" s="4"/>
      <c r="F9" s="15"/>
      <c r="G9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9" s="6"/>
      <c r="I9" s="7">
        <v>0</v>
      </c>
      <c r="J9" s="36"/>
      <c r="K9" s="37"/>
      <c r="L9" s="37"/>
      <c r="M9" s="37"/>
      <c r="N9" s="37"/>
      <c r="O9" s="37"/>
      <c r="P9" s="38"/>
      <c r="Q9" s="36"/>
      <c r="R9" s="37"/>
      <c r="S9" s="37"/>
      <c r="T9" s="37"/>
      <c r="U9" s="37"/>
      <c r="V9" s="37"/>
      <c r="W9" s="38"/>
      <c r="X9" s="36"/>
      <c r="Y9" s="37"/>
      <c r="Z9" s="37"/>
      <c r="AA9" s="37"/>
      <c r="AB9" s="37"/>
      <c r="AC9" s="37"/>
      <c r="AD9" s="38"/>
      <c r="AE9" s="36"/>
      <c r="AF9" s="37"/>
      <c r="AG9" s="37"/>
      <c r="AH9" s="37"/>
      <c r="AI9" s="37"/>
      <c r="AJ9" s="37"/>
      <c r="AK9" s="38"/>
      <c r="AL9" s="36"/>
      <c r="AM9" s="37"/>
      <c r="AN9" s="37"/>
      <c r="AO9" s="37"/>
      <c r="AP9" s="37"/>
      <c r="AQ9" s="37"/>
      <c r="AR9" s="38"/>
      <c r="AS9" s="36"/>
      <c r="AT9" s="37"/>
      <c r="AU9" s="37"/>
      <c r="AV9" s="37"/>
      <c r="AW9" s="37"/>
      <c r="AX9" s="37"/>
      <c r="AY9" s="38"/>
      <c r="AZ9" s="36"/>
      <c r="BA9" s="37"/>
      <c r="BB9" s="37"/>
      <c r="BC9" s="37"/>
      <c r="BD9" s="37"/>
      <c r="BE9" s="37"/>
      <c r="BF9" s="38"/>
      <c r="BG9" s="36"/>
      <c r="BH9" s="37"/>
      <c r="BI9" s="37"/>
      <c r="BJ9" s="37"/>
      <c r="BK9" s="37"/>
      <c r="BL9" s="37"/>
      <c r="BM9" s="38"/>
    </row>
    <row r="10" spans="1:67" ht="16.5" customHeight="1" x14ac:dyDescent="0.2">
      <c r="A10" s="14">
        <v>2</v>
      </c>
      <c r="B10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1.3</v>
      </c>
      <c r="C10" s="12" t="s">
        <v>11</v>
      </c>
      <c r="D10" s="5" t="str">
        <f>CONCATENATE(ProjectDetails[[#This Row],[WBS]]," - ",ProjectDetails[[#This Row],[TÂCHE]])</f>
        <v>1.3 - Chiffrage de l'étude - Fixation du planning</v>
      </c>
      <c r="E10" s="4"/>
      <c r="F10" s="15"/>
      <c r="G10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0" s="6"/>
      <c r="I10" s="7">
        <v>0</v>
      </c>
      <c r="J10" s="36"/>
      <c r="K10" s="37"/>
      <c r="L10" s="37"/>
      <c r="M10" s="37"/>
      <c r="N10" s="37"/>
      <c r="O10" s="37"/>
      <c r="P10" s="38"/>
      <c r="Q10" s="36"/>
      <c r="R10" s="37"/>
      <c r="S10" s="37"/>
      <c r="T10" s="37"/>
      <c r="U10" s="37"/>
      <c r="V10" s="37"/>
      <c r="W10" s="38"/>
      <c r="X10" s="36"/>
      <c r="Y10" s="37"/>
      <c r="Z10" s="37"/>
      <c r="AA10" s="37"/>
      <c r="AB10" s="37"/>
      <c r="AC10" s="37"/>
      <c r="AD10" s="38"/>
      <c r="AE10" s="36"/>
      <c r="AF10" s="37"/>
      <c r="AG10" s="37"/>
      <c r="AH10" s="37"/>
      <c r="AI10" s="37"/>
      <c r="AJ10" s="37"/>
      <c r="AK10" s="38"/>
      <c r="AL10" s="36"/>
      <c r="AM10" s="37"/>
      <c r="AN10" s="37"/>
      <c r="AO10" s="37"/>
      <c r="AP10" s="37"/>
      <c r="AQ10" s="37"/>
      <c r="AR10" s="38"/>
      <c r="AS10" s="36"/>
      <c r="AT10" s="37"/>
      <c r="AU10" s="37"/>
      <c r="AV10" s="37"/>
      <c r="AW10" s="37"/>
      <c r="AX10" s="37"/>
      <c r="AY10" s="38"/>
      <c r="AZ10" s="36"/>
      <c r="BA10" s="37"/>
      <c r="BB10" s="37"/>
      <c r="BC10" s="37"/>
      <c r="BD10" s="37"/>
      <c r="BE10" s="37"/>
      <c r="BF10" s="38"/>
      <c r="BG10" s="36"/>
      <c r="BH10" s="37"/>
      <c r="BI10" s="37"/>
      <c r="BJ10" s="37"/>
      <c r="BK10" s="37"/>
      <c r="BL10" s="37"/>
      <c r="BM10" s="38"/>
    </row>
    <row r="11" spans="1:67" ht="16.5" customHeight="1" x14ac:dyDescent="0.2">
      <c r="A11" s="14">
        <v>2</v>
      </c>
      <c r="B11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1.4</v>
      </c>
      <c r="C11" s="12" t="s">
        <v>12</v>
      </c>
      <c r="D11" s="8" t="str">
        <f>CONCATENATE(ProjectDetails[[#This Row],[WBS]]," - ",ProjectDetails[[#This Row],[TÂCHE]])</f>
        <v>1.4 - Evaluation des investissements proto et série avant étude</v>
      </c>
      <c r="E11" s="8"/>
      <c r="F11" s="16"/>
      <c r="G11" s="16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1" s="9"/>
      <c r="I11" s="10">
        <v>0</v>
      </c>
      <c r="J11" s="36"/>
      <c r="K11" s="37"/>
      <c r="L11" s="37"/>
      <c r="M11" s="37"/>
      <c r="N11" s="37"/>
      <c r="O11" s="37"/>
      <c r="P11" s="38"/>
      <c r="Q11" s="36"/>
      <c r="R11" s="37"/>
      <c r="S11" s="37"/>
      <c r="T11" s="37"/>
      <c r="U11" s="37"/>
      <c r="V11" s="37"/>
      <c r="W11" s="38"/>
      <c r="X11" s="36"/>
      <c r="Y11" s="37"/>
      <c r="Z11" s="37"/>
      <c r="AA11" s="37"/>
      <c r="AB11" s="37"/>
      <c r="AC11" s="37"/>
      <c r="AD11" s="38"/>
      <c r="AE11" s="36"/>
      <c r="AF11" s="37"/>
      <c r="AG11" s="37"/>
      <c r="AH11" s="37"/>
      <c r="AI11" s="37"/>
      <c r="AJ11" s="37"/>
      <c r="AK11" s="38"/>
      <c r="AL11" s="36"/>
      <c r="AM11" s="37"/>
      <c r="AN11" s="37"/>
      <c r="AO11" s="37"/>
      <c r="AP11" s="37"/>
      <c r="AQ11" s="37"/>
      <c r="AR11" s="38"/>
      <c r="AS11" s="36"/>
      <c r="AT11" s="37"/>
      <c r="AU11" s="37"/>
      <c r="AV11" s="37"/>
      <c r="AW11" s="37"/>
      <c r="AX11" s="37"/>
      <c r="AY11" s="38"/>
      <c r="AZ11" s="36"/>
      <c r="BA11" s="37"/>
      <c r="BB11" s="37"/>
      <c r="BC11" s="37"/>
      <c r="BD11" s="37"/>
      <c r="BE11" s="37"/>
      <c r="BF11" s="38"/>
      <c r="BG11" s="36"/>
      <c r="BH11" s="37"/>
      <c r="BI11" s="37"/>
      <c r="BJ11" s="37"/>
      <c r="BK11" s="37"/>
      <c r="BL11" s="37"/>
      <c r="BM11" s="38"/>
    </row>
    <row r="12" spans="1:67" ht="16.5" customHeight="1" x14ac:dyDescent="0.2">
      <c r="A12" s="14">
        <v>2</v>
      </c>
      <c r="B12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1.5</v>
      </c>
      <c r="C12" s="12" t="s">
        <v>13</v>
      </c>
      <c r="D12" s="4" t="str">
        <f>CONCATENATE(ProjectDetails[[#This Row],[WBS]]," - ",ProjectDetails[[#This Row],[TÂCHE]])</f>
        <v>1.5 - Evaluation du PRI (Prix de Revient Industriel) proto et série avant étude</v>
      </c>
      <c r="E12" s="4"/>
      <c r="F12" s="15"/>
      <c r="G12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2" s="6"/>
      <c r="I12" s="7">
        <v>0</v>
      </c>
      <c r="J12" s="36"/>
      <c r="K12" s="37"/>
      <c r="L12" s="37"/>
      <c r="M12" s="37"/>
      <c r="N12" s="37"/>
      <c r="O12" s="37"/>
      <c r="P12" s="38"/>
      <c r="Q12" s="36"/>
      <c r="R12" s="37"/>
      <c r="S12" s="37"/>
      <c r="T12" s="37"/>
      <c r="U12" s="37"/>
      <c r="V12" s="37"/>
      <c r="W12" s="38"/>
      <c r="X12" s="36"/>
      <c r="Y12" s="37"/>
      <c r="Z12" s="37"/>
      <c r="AA12" s="37"/>
      <c r="AB12" s="37"/>
      <c r="AC12" s="37"/>
      <c r="AD12" s="38"/>
      <c r="AE12" s="36"/>
      <c r="AF12" s="37"/>
      <c r="AG12" s="37"/>
      <c r="AH12" s="37"/>
      <c r="AI12" s="37"/>
      <c r="AJ12" s="37"/>
      <c r="AK12" s="38"/>
      <c r="AL12" s="36"/>
      <c r="AM12" s="37"/>
      <c r="AN12" s="37"/>
      <c r="AO12" s="37"/>
      <c r="AP12" s="37"/>
      <c r="AQ12" s="37"/>
      <c r="AR12" s="38"/>
      <c r="AS12" s="36"/>
      <c r="AT12" s="37"/>
      <c r="AU12" s="37"/>
      <c r="AV12" s="37"/>
      <c r="AW12" s="37"/>
      <c r="AX12" s="37"/>
      <c r="AY12" s="38"/>
      <c r="AZ12" s="36"/>
      <c r="BA12" s="37"/>
      <c r="BB12" s="37"/>
      <c r="BC12" s="37"/>
      <c r="BD12" s="37"/>
      <c r="BE12" s="37"/>
      <c r="BF12" s="38"/>
      <c r="BG12" s="36"/>
      <c r="BH12" s="37"/>
      <c r="BI12" s="37"/>
      <c r="BJ12" s="37"/>
      <c r="BK12" s="37"/>
      <c r="BL12" s="37"/>
      <c r="BM12" s="38"/>
    </row>
    <row r="13" spans="1:67" ht="16.5" customHeight="1" x14ac:dyDescent="0.2">
      <c r="A13" s="14">
        <v>2</v>
      </c>
      <c r="B13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1.6</v>
      </c>
      <c r="C13" s="12" t="s">
        <v>14</v>
      </c>
      <c r="D13" s="4" t="str">
        <f>CONCATENATE(ProjectDetails[[#This Row],[WBS]]," - ",ProjectDetails[[#This Row],[TÂCHE]])</f>
        <v>1.6 - Evaluation ROI (Return On Investment) sur protos et  série</v>
      </c>
      <c r="E13" s="4"/>
      <c r="F13" s="15"/>
      <c r="G13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3" s="6"/>
      <c r="I13" s="7">
        <v>0</v>
      </c>
      <c r="J13" s="36"/>
      <c r="K13" s="37"/>
      <c r="L13" s="37"/>
      <c r="M13" s="37"/>
      <c r="N13" s="37"/>
      <c r="O13" s="37"/>
      <c r="P13" s="38"/>
      <c r="Q13" s="36"/>
      <c r="R13" s="37"/>
      <c r="S13" s="37"/>
      <c r="T13" s="37"/>
      <c r="U13" s="37"/>
      <c r="V13" s="37"/>
      <c r="W13" s="38"/>
      <c r="X13" s="36"/>
      <c r="Y13" s="37"/>
      <c r="Z13" s="37"/>
      <c r="AA13" s="37"/>
      <c r="AB13" s="37"/>
      <c r="AC13" s="37"/>
      <c r="AD13" s="38"/>
      <c r="AE13" s="36"/>
      <c r="AF13" s="37"/>
      <c r="AG13" s="37"/>
      <c r="AH13" s="37"/>
      <c r="AI13" s="37"/>
      <c r="AJ13" s="37"/>
      <c r="AK13" s="38"/>
      <c r="AL13" s="36"/>
      <c r="AM13" s="37"/>
      <c r="AN13" s="37"/>
      <c r="AO13" s="37"/>
      <c r="AP13" s="37"/>
      <c r="AQ13" s="37"/>
      <c r="AR13" s="38"/>
      <c r="AS13" s="36"/>
      <c r="AT13" s="37"/>
      <c r="AU13" s="37"/>
      <c r="AV13" s="37"/>
      <c r="AW13" s="37"/>
      <c r="AX13" s="37"/>
      <c r="AY13" s="38"/>
      <c r="AZ13" s="36"/>
      <c r="BA13" s="37"/>
      <c r="BB13" s="37"/>
      <c r="BC13" s="37"/>
      <c r="BD13" s="37"/>
      <c r="BE13" s="37"/>
      <c r="BF13" s="38"/>
      <c r="BG13" s="36"/>
      <c r="BH13" s="37"/>
      <c r="BI13" s="37"/>
      <c r="BJ13" s="37"/>
      <c r="BK13" s="37"/>
      <c r="BL13" s="37"/>
      <c r="BM13" s="38"/>
    </row>
    <row r="14" spans="1:67" ht="16.5" customHeight="1" x14ac:dyDescent="0.2">
      <c r="A14" s="14">
        <v>2</v>
      </c>
      <c r="B14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1.7</v>
      </c>
      <c r="C14" s="12" t="s">
        <v>15</v>
      </c>
      <c r="D14" s="4" t="str">
        <f>CONCATENATE(ProjectDetails[[#This Row],[WBS]]," - ",ProjectDetails[[#This Row],[TÂCHE]])</f>
        <v>1.7 - Fixation du Prix de vente</v>
      </c>
      <c r="E14" s="4"/>
      <c r="F14" s="15"/>
      <c r="G14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4" s="6"/>
      <c r="I14" s="7">
        <v>0</v>
      </c>
      <c r="J14" s="36"/>
      <c r="K14" s="37"/>
      <c r="L14" s="37"/>
      <c r="M14" s="37"/>
      <c r="N14" s="37"/>
      <c r="O14" s="37"/>
      <c r="P14" s="38"/>
      <c r="Q14" s="36"/>
      <c r="R14" s="37"/>
      <c r="S14" s="37"/>
      <c r="T14" s="37"/>
      <c r="U14" s="37"/>
      <c r="V14" s="37"/>
      <c r="W14" s="38"/>
      <c r="X14" s="36"/>
      <c r="Y14" s="37"/>
      <c r="Z14" s="37"/>
      <c r="AA14" s="37"/>
      <c r="AB14" s="37"/>
      <c r="AC14" s="37"/>
      <c r="AD14" s="38"/>
      <c r="AE14" s="36"/>
      <c r="AF14" s="37"/>
      <c r="AG14" s="37"/>
      <c r="AH14" s="37"/>
      <c r="AI14" s="37"/>
      <c r="AJ14" s="37"/>
      <c r="AK14" s="38"/>
      <c r="AL14" s="36"/>
      <c r="AM14" s="37"/>
      <c r="AN14" s="37"/>
      <c r="AO14" s="37"/>
      <c r="AP14" s="37"/>
      <c r="AQ14" s="37"/>
      <c r="AR14" s="38"/>
      <c r="AS14" s="36"/>
      <c r="AT14" s="37"/>
      <c r="AU14" s="37"/>
      <c r="AV14" s="37"/>
      <c r="AW14" s="37"/>
      <c r="AX14" s="37"/>
      <c r="AY14" s="38"/>
      <c r="AZ14" s="36"/>
      <c r="BA14" s="37"/>
      <c r="BB14" s="37"/>
      <c r="BC14" s="37"/>
      <c r="BD14" s="37"/>
      <c r="BE14" s="37"/>
      <c r="BF14" s="38"/>
      <c r="BG14" s="36"/>
      <c r="BH14" s="37"/>
      <c r="BI14" s="37"/>
      <c r="BJ14" s="37"/>
      <c r="BK14" s="37"/>
      <c r="BL14" s="37"/>
      <c r="BM14" s="38"/>
    </row>
    <row r="15" spans="1:67" ht="16.5" customHeight="1" x14ac:dyDescent="0.2">
      <c r="A15" s="14">
        <v>2</v>
      </c>
      <c r="B15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1.8</v>
      </c>
      <c r="C15" s="12" t="s">
        <v>16</v>
      </c>
      <c r="D15" s="4" t="str">
        <f>CONCATENATE(ProjectDetails[[#This Row],[WBS]]," - ",ProjectDetails[[#This Row],[TÂCHE]])</f>
        <v>1.8 - Présentation du dossier de synthèse</v>
      </c>
      <c r="E15" s="4"/>
      <c r="F15" s="15"/>
      <c r="G15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5" s="6"/>
      <c r="I15" s="7">
        <v>0</v>
      </c>
      <c r="J15" s="36"/>
      <c r="K15" s="37"/>
      <c r="L15" s="37"/>
      <c r="M15" s="37"/>
      <c r="N15" s="37"/>
      <c r="O15" s="37"/>
      <c r="P15" s="38"/>
      <c r="Q15" s="36"/>
      <c r="R15" s="37"/>
      <c r="S15" s="37"/>
      <c r="T15" s="37"/>
      <c r="U15" s="37"/>
      <c r="V15" s="37"/>
      <c r="W15" s="38"/>
      <c r="X15" s="36"/>
      <c r="Y15" s="37"/>
      <c r="Z15" s="37"/>
      <c r="AA15" s="37"/>
      <c r="AB15" s="37"/>
      <c r="AC15" s="37"/>
      <c r="AD15" s="38"/>
      <c r="AE15" s="36"/>
      <c r="AF15" s="37"/>
      <c r="AG15" s="37"/>
      <c r="AH15" s="37"/>
      <c r="AI15" s="37"/>
      <c r="AJ15" s="37"/>
      <c r="AK15" s="38"/>
      <c r="AL15" s="36"/>
      <c r="AM15" s="37"/>
      <c r="AN15" s="37"/>
      <c r="AO15" s="37"/>
      <c r="AP15" s="37"/>
      <c r="AQ15" s="37"/>
      <c r="AR15" s="38"/>
      <c r="AS15" s="36"/>
      <c r="AT15" s="37"/>
      <c r="AU15" s="37"/>
      <c r="AV15" s="37"/>
      <c r="AW15" s="37"/>
      <c r="AX15" s="37"/>
      <c r="AY15" s="38"/>
      <c r="AZ15" s="36"/>
      <c r="BA15" s="37"/>
      <c r="BB15" s="37"/>
      <c r="BC15" s="37"/>
      <c r="BD15" s="37"/>
      <c r="BE15" s="37"/>
      <c r="BF15" s="38"/>
      <c r="BG15" s="36"/>
      <c r="BH15" s="37"/>
      <c r="BI15" s="37"/>
      <c r="BJ15" s="37"/>
      <c r="BK15" s="37"/>
      <c r="BL15" s="37"/>
      <c r="BM15" s="38"/>
    </row>
    <row r="16" spans="1:67" ht="16.5" customHeight="1" x14ac:dyDescent="0.2">
      <c r="A16" s="14">
        <v>2</v>
      </c>
      <c r="B16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1.9</v>
      </c>
      <c r="C16" s="12" t="s">
        <v>17</v>
      </c>
      <c r="D16" s="4" t="str">
        <f>CONCATENATE(ProjectDetails[[#This Row],[WBS]]," - ",ProjectDetails[[#This Row],[TÂCHE]])</f>
        <v>1.9 - Validation de la faisabilité par la Direction</v>
      </c>
      <c r="E16" s="4"/>
      <c r="F16" s="15"/>
      <c r="G16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6" s="6"/>
      <c r="I16" s="7">
        <v>0</v>
      </c>
      <c r="J16" s="36"/>
      <c r="K16" s="37"/>
      <c r="L16" s="37"/>
      <c r="M16" s="37"/>
      <c r="N16" s="37"/>
      <c r="O16" s="37"/>
      <c r="P16" s="38"/>
      <c r="Q16" s="36"/>
      <c r="R16" s="37"/>
      <c r="S16" s="37"/>
      <c r="T16" s="37"/>
      <c r="U16" s="37"/>
      <c r="V16" s="37"/>
      <c r="W16" s="38"/>
      <c r="X16" s="36"/>
      <c r="Y16" s="37"/>
      <c r="Z16" s="37"/>
      <c r="AA16" s="37"/>
      <c r="AB16" s="37"/>
      <c r="AC16" s="37"/>
      <c r="AD16" s="38"/>
      <c r="AE16" s="36"/>
      <c r="AF16" s="37"/>
      <c r="AG16" s="37"/>
      <c r="AH16" s="37"/>
      <c r="AI16" s="37"/>
      <c r="AJ16" s="37"/>
      <c r="AK16" s="38"/>
      <c r="AL16" s="36"/>
      <c r="AM16" s="37"/>
      <c r="AN16" s="37"/>
      <c r="AO16" s="37"/>
      <c r="AP16" s="37"/>
      <c r="AQ16" s="37"/>
      <c r="AR16" s="38"/>
      <c r="AS16" s="36"/>
      <c r="AT16" s="37"/>
      <c r="AU16" s="37"/>
      <c r="AV16" s="37"/>
      <c r="AW16" s="37"/>
      <c r="AX16" s="37"/>
      <c r="AY16" s="38"/>
      <c r="AZ16" s="36"/>
      <c r="BA16" s="37"/>
      <c r="BB16" s="37"/>
      <c r="BC16" s="37"/>
      <c r="BD16" s="37"/>
      <c r="BE16" s="37"/>
      <c r="BF16" s="38"/>
      <c r="BG16" s="36"/>
      <c r="BH16" s="37"/>
      <c r="BI16" s="37"/>
      <c r="BJ16" s="37"/>
      <c r="BK16" s="37"/>
      <c r="BL16" s="37"/>
      <c r="BM16" s="38"/>
    </row>
    <row r="17" spans="1:65" ht="16.5" customHeight="1" x14ac:dyDescent="0.2">
      <c r="A17" s="14">
        <v>1</v>
      </c>
      <c r="B17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</v>
      </c>
      <c r="C17" s="4" t="s">
        <v>18</v>
      </c>
      <c r="D17" s="4" t="str">
        <f>CONCATENATE(ProjectDetails[[#This Row],[WBS]]," - ",ProjectDetails[[#This Row],[TÂCHE]])</f>
        <v>2 - ÉTUDE TECHNIQUE</v>
      </c>
      <c r="E17" s="4"/>
      <c r="F17" s="15"/>
      <c r="G17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7" s="6"/>
      <c r="I17" s="7">
        <v>0</v>
      </c>
      <c r="J17" s="36"/>
      <c r="K17" s="37"/>
      <c r="L17" s="37"/>
      <c r="M17" s="37"/>
      <c r="N17" s="37"/>
      <c r="O17" s="37"/>
      <c r="P17" s="38"/>
      <c r="Q17" s="36"/>
      <c r="R17" s="37"/>
      <c r="S17" s="37"/>
      <c r="T17" s="37"/>
      <c r="U17" s="37"/>
      <c r="V17" s="37"/>
      <c r="W17" s="38"/>
      <c r="X17" s="36"/>
      <c r="Y17" s="37"/>
      <c r="Z17" s="37"/>
      <c r="AA17" s="37"/>
      <c r="AB17" s="37"/>
      <c r="AC17" s="37"/>
      <c r="AD17" s="38"/>
      <c r="AE17" s="36"/>
      <c r="AF17" s="37"/>
      <c r="AG17" s="37"/>
      <c r="AH17" s="37"/>
      <c r="AI17" s="37"/>
      <c r="AJ17" s="37"/>
      <c r="AK17" s="38"/>
      <c r="AL17" s="36"/>
      <c r="AM17" s="37"/>
      <c r="AN17" s="37"/>
      <c r="AO17" s="37"/>
      <c r="AP17" s="37"/>
      <c r="AQ17" s="37"/>
      <c r="AR17" s="38"/>
      <c r="AS17" s="36"/>
      <c r="AT17" s="37"/>
      <c r="AU17" s="37"/>
      <c r="AV17" s="37"/>
      <c r="AW17" s="37"/>
      <c r="AX17" s="37"/>
      <c r="AY17" s="38"/>
      <c r="AZ17" s="36"/>
      <c r="BA17" s="37"/>
      <c r="BB17" s="37"/>
      <c r="BC17" s="37"/>
      <c r="BD17" s="37"/>
      <c r="BE17" s="37"/>
      <c r="BF17" s="38"/>
      <c r="BG17" s="36"/>
      <c r="BH17" s="37"/>
      <c r="BI17" s="37"/>
      <c r="BJ17" s="37"/>
      <c r="BK17" s="37"/>
      <c r="BL17" s="37"/>
      <c r="BM17" s="38"/>
    </row>
    <row r="18" spans="1:65" ht="16.5" customHeight="1" x14ac:dyDescent="0.2">
      <c r="A18" s="14">
        <v>2</v>
      </c>
      <c r="B18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2.1</v>
      </c>
      <c r="C18" s="12" t="s">
        <v>19</v>
      </c>
      <c r="D18" s="4" t="str">
        <f>CONCATENATE(ProjectDetails[[#This Row],[WBS]]," - ",ProjectDetails[[#This Row],[TÂCHE]])</f>
        <v>2.1 - Accord Direction sur lancement de l'étude technique</v>
      </c>
      <c r="E18" s="4"/>
      <c r="F18" s="15"/>
      <c r="G18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8" s="6"/>
      <c r="I18" s="7">
        <v>0</v>
      </c>
      <c r="J18" s="36"/>
      <c r="K18" s="37"/>
      <c r="L18" s="37"/>
      <c r="M18" s="37"/>
      <c r="N18" s="37"/>
      <c r="O18" s="37"/>
      <c r="P18" s="38"/>
      <c r="Q18" s="36"/>
      <c r="R18" s="37"/>
      <c r="S18" s="37"/>
      <c r="T18" s="37"/>
      <c r="U18" s="37"/>
      <c r="V18" s="37"/>
      <c r="W18" s="38"/>
      <c r="X18" s="36"/>
      <c r="Y18" s="37"/>
      <c r="Z18" s="37"/>
      <c r="AA18" s="37"/>
      <c r="AB18" s="37"/>
      <c r="AC18" s="37"/>
      <c r="AD18" s="38"/>
      <c r="AE18" s="36"/>
      <c r="AF18" s="37"/>
      <c r="AG18" s="37"/>
      <c r="AH18" s="37"/>
      <c r="AI18" s="37"/>
      <c r="AJ18" s="37"/>
      <c r="AK18" s="38"/>
      <c r="AL18" s="36"/>
      <c r="AM18" s="37"/>
      <c r="AN18" s="37"/>
      <c r="AO18" s="37"/>
      <c r="AP18" s="37"/>
      <c r="AQ18" s="37"/>
      <c r="AR18" s="38"/>
      <c r="AS18" s="36"/>
      <c r="AT18" s="37"/>
      <c r="AU18" s="37"/>
      <c r="AV18" s="37"/>
      <c r="AW18" s="37"/>
      <c r="AX18" s="37"/>
      <c r="AY18" s="38"/>
      <c r="AZ18" s="36"/>
      <c r="BA18" s="37"/>
      <c r="BB18" s="37"/>
      <c r="BC18" s="37"/>
      <c r="BD18" s="37"/>
      <c r="BE18" s="37"/>
      <c r="BF18" s="38"/>
      <c r="BG18" s="36"/>
      <c r="BH18" s="37"/>
      <c r="BI18" s="37"/>
      <c r="BJ18" s="37"/>
      <c r="BK18" s="37"/>
      <c r="BL18" s="37"/>
      <c r="BM18" s="38"/>
    </row>
    <row r="19" spans="1:65" ht="16.5" customHeight="1" x14ac:dyDescent="0.2">
      <c r="A19" s="14">
        <v>2</v>
      </c>
      <c r="B19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2.2</v>
      </c>
      <c r="C19" s="12" t="s">
        <v>20</v>
      </c>
      <c r="D19" s="4" t="str">
        <f>CONCATENATE(ProjectDetails[[#This Row],[WBS]]," - ",ProjectDetails[[#This Row],[TÂCHE]])</f>
        <v>2.2 - Réalisation de l'étude technique</v>
      </c>
      <c r="E19" s="4"/>
      <c r="F19" s="15"/>
      <c r="G19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19" s="6"/>
      <c r="I19" s="7">
        <v>0</v>
      </c>
      <c r="J19" s="36"/>
      <c r="K19" s="37"/>
      <c r="L19" s="37"/>
      <c r="M19" s="37"/>
      <c r="N19" s="37"/>
      <c r="O19" s="37"/>
      <c r="P19" s="38"/>
      <c r="Q19" s="36"/>
      <c r="R19" s="37"/>
      <c r="S19" s="37"/>
      <c r="T19" s="37"/>
      <c r="U19" s="37"/>
      <c r="V19" s="37"/>
      <c r="W19" s="38"/>
      <c r="X19" s="36"/>
      <c r="Y19" s="37"/>
      <c r="Z19" s="37"/>
      <c r="AA19" s="37"/>
      <c r="AB19" s="37"/>
      <c r="AC19" s="37"/>
      <c r="AD19" s="38"/>
      <c r="AE19" s="36"/>
      <c r="AF19" s="37"/>
      <c r="AG19" s="37"/>
      <c r="AH19" s="37"/>
      <c r="AI19" s="37"/>
      <c r="AJ19" s="37"/>
      <c r="AK19" s="38"/>
      <c r="AL19" s="36"/>
      <c r="AM19" s="37"/>
      <c r="AN19" s="37"/>
      <c r="AO19" s="37"/>
      <c r="AP19" s="37"/>
      <c r="AQ19" s="37"/>
      <c r="AR19" s="38"/>
      <c r="AS19" s="36"/>
      <c r="AT19" s="37"/>
      <c r="AU19" s="37"/>
      <c r="AV19" s="37"/>
      <c r="AW19" s="37"/>
      <c r="AX19" s="37"/>
      <c r="AY19" s="38"/>
      <c r="AZ19" s="36"/>
      <c r="BA19" s="37"/>
      <c r="BB19" s="37"/>
      <c r="BC19" s="37"/>
      <c r="BD19" s="37"/>
      <c r="BE19" s="37"/>
      <c r="BF19" s="38"/>
      <c r="BG19" s="36"/>
      <c r="BH19" s="37"/>
      <c r="BI19" s="37"/>
      <c r="BJ19" s="37"/>
      <c r="BK19" s="37"/>
      <c r="BL19" s="37"/>
      <c r="BM19" s="38"/>
    </row>
    <row r="20" spans="1:65" ht="16.5" customHeight="1" x14ac:dyDescent="0.2">
      <c r="A20" s="14">
        <v>2</v>
      </c>
      <c r="B20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2.3</v>
      </c>
      <c r="C20" s="12" t="s">
        <v>21</v>
      </c>
      <c r="D20" s="4" t="str">
        <f>CONCATENATE(ProjectDetails[[#This Row],[WBS]]," - ",ProjectDetails[[#This Row],[TÂCHE]])</f>
        <v>2.3 - Consultation pour machines d'assemblage proto et série</v>
      </c>
      <c r="E20" s="4"/>
      <c r="F20" s="15"/>
      <c r="G20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0" s="6"/>
      <c r="I20" s="7">
        <v>0</v>
      </c>
      <c r="J20" s="36"/>
      <c r="K20" s="37"/>
      <c r="L20" s="37"/>
      <c r="M20" s="37"/>
      <c r="N20" s="37"/>
      <c r="O20" s="37"/>
      <c r="P20" s="38"/>
      <c r="Q20" s="36"/>
      <c r="R20" s="37"/>
      <c r="S20" s="37"/>
      <c r="T20" s="37"/>
      <c r="U20" s="37"/>
      <c r="V20" s="37"/>
      <c r="W20" s="38"/>
      <c r="X20" s="36"/>
      <c r="Y20" s="37"/>
      <c r="Z20" s="37"/>
      <c r="AA20" s="37"/>
      <c r="AB20" s="37"/>
      <c r="AC20" s="37"/>
      <c r="AD20" s="38"/>
      <c r="AE20" s="36"/>
      <c r="AF20" s="37"/>
      <c r="AG20" s="37"/>
      <c r="AH20" s="37"/>
      <c r="AI20" s="37"/>
      <c r="AJ20" s="37"/>
      <c r="AK20" s="38"/>
      <c r="AL20" s="36"/>
      <c r="AM20" s="37"/>
      <c r="AN20" s="37"/>
      <c r="AO20" s="37"/>
      <c r="AP20" s="37"/>
      <c r="AQ20" s="37"/>
      <c r="AR20" s="38"/>
      <c r="AS20" s="36"/>
      <c r="AT20" s="37"/>
      <c r="AU20" s="37"/>
      <c r="AV20" s="37"/>
      <c r="AW20" s="37"/>
      <c r="AX20" s="37"/>
      <c r="AY20" s="38"/>
      <c r="AZ20" s="36"/>
      <c r="BA20" s="37"/>
      <c r="BB20" s="37"/>
      <c r="BC20" s="37"/>
      <c r="BD20" s="37"/>
      <c r="BE20" s="37"/>
      <c r="BF20" s="38"/>
      <c r="BG20" s="36"/>
      <c r="BH20" s="37"/>
      <c r="BI20" s="37"/>
      <c r="BJ20" s="37"/>
      <c r="BK20" s="37"/>
      <c r="BL20" s="37"/>
      <c r="BM20" s="38"/>
    </row>
    <row r="21" spans="1:65" ht="16.5" customHeight="1" x14ac:dyDescent="0.2">
      <c r="A21" s="14">
        <v>2</v>
      </c>
      <c r="B21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2.4</v>
      </c>
      <c r="C21" s="12" t="s">
        <v>22</v>
      </c>
      <c r="D21" s="4" t="str">
        <f>CONCATENATE(ProjectDetails[[#This Row],[WBS]]," - ",ProjectDetails[[#This Row],[TÂCHE]])</f>
        <v>2.4 - Consultation pour outillages de production proto et série</v>
      </c>
      <c r="E21" s="4"/>
      <c r="F21" s="15"/>
      <c r="G21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1" s="6"/>
      <c r="I21" s="7">
        <v>0</v>
      </c>
      <c r="J21" s="36"/>
      <c r="K21" s="37"/>
      <c r="L21" s="37"/>
      <c r="M21" s="37"/>
      <c r="N21" s="37"/>
      <c r="O21" s="37"/>
      <c r="P21" s="38"/>
      <c r="Q21" s="36"/>
      <c r="R21" s="37"/>
      <c r="S21" s="37"/>
      <c r="T21" s="37"/>
      <c r="U21" s="37"/>
      <c r="V21" s="37"/>
      <c r="W21" s="38"/>
      <c r="X21" s="36"/>
      <c r="Y21" s="37"/>
      <c r="Z21" s="37"/>
      <c r="AA21" s="37"/>
      <c r="AB21" s="37"/>
      <c r="AC21" s="37"/>
      <c r="AD21" s="38"/>
      <c r="AE21" s="36"/>
      <c r="AF21" s="37"/>
      <c r="AG21" s="37"/>
      <c r="AH21" s="37"/>
      <c r="AI21" s="37"/>
      <c r="AJ21" s="37"/>
      <c r="AK21" s="38"/>
      <c r="AL21" s="36"/>
      <c r="AM21" s="37"/>
      <c r="AN21" s="37"/>
      <c r="AO21" s="37"/>
      <c r="AP21" s="37"/>
      <c r="AQ21" s="37"/>
      <c r="AR21" s="38"/>
      <c r="AS21" s="36"/>
      <c r="AT21" s="37"/>
      <c r="AU21" s="37"/>
      <c r="AV21" s="37"/>
      <c r="AW21" s="37"/>
      <c r="AX21" s="37"/>
      <c r="AY21" s="38"/>
      <c r="AZ21" s="36"/>
      <c r="BA21" s="37"/>
      <c r="BB21" s="37"/>
      <c r="BC21" s="37"/>
      <c r="BD21" s="37"/>
      <c r="BE21" s="37"/>
      <c r="BF21" s="38"/>
      <c r="BG21" s="36"/>
      <c r="BH21" s="37"/>
      <c r="BI21" s="37"/>
      <c r="BJ21" s="37"/>
      <c r="BK21" s="37"/>
      <c r="BL21" s="37"/>
      <c r="BM21" s="38"/>
    </row>
    <row r="22" spans="1:65" ht="16.5" customHeight="1" x14ac:dyDescent="0.2">
      <c r="A22" s="14">
        <v>2</v>
      </c>
      <c r="B22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2.5</v>
      </c>
      <c r="C22" s="12" t="s">
        <v>23</v>
      </c>
      <c r="D22" s="4" t="str">
        <f>CONCATENATE(ProjectDetails[[#This Row],[WBS]]," - ",ProjectDetails[[#This Row],[TÂCHE]])</f>
        <v>2.5 - Chiffrage des investissements proto et série définitifs</v>
      </c>
      <c r="E22" s="4"/>
      <c r="F22" s="15"/>
      <c r="G22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2" s="6"/>
      <c r="I22" s="7">
        <v>0</v>
      </c>
      <c r="J22" s="36"/>
      <c r="K22" s="37"/>
      <c r="L22" s="37"/>
      <c r="M22" s="37"/>
      <c r="N22" s="37"/>
      <c r="O22" s="37"/>
      <c r="P22" s="38"/>
      <c r="Q22" s="36"/>
      <c r="R22" s="37"/>
      <c r="S22" s="37"/>
      <c r="T22" s="37"/>
      <c r="U22" s="37"/>
      <c r="V22" s="37"/>
      <c r="W22" s="38"/>
      <c r="X22" s="36"/>
      <c r="Y22" s="37"/>
      <c r="Z22" s="37"/>
      <c r="AA22" s="37"/>
      <c r="AB22" s="37"/>
      <c r="AC22" s="37"/>
      <c r="AD22" s="38"/>
      <c r="AE22" s="36"/>
      <c r="AF22" s="37"/>
      <c r="AG22" s="37"/>
      <c r="AH22" s="37"/>
      <c r="AI22" s="37"/>
      <c r="AJ22" s="37"/>
      <c r="AK22" s="38"/>
      <c r="AL22" s="36"/>
      <c r="AM22" s="37"/>
      <c r="AN22" s="37"/>
      <c r="AO22" s="37"/>
      <c r="AP22" s="37"/>
      <c r="AQ22" s="37"/>
      <c r="AR22" s="38"/>
      <c r="AS22" s="36"/>
      <c r="AT22" s="37"/>
      <c r="AU22" s="37"/>
      <c r="AV22" s="37"/>
      <c r="AW22" s="37"/>
      <c r="AX22" s="37"/>
      <c r="AY22" s="38"/>
      <c r="AZ22" s="36"/>
      <c r="BA22" s="37"/>
      <c r="BB22" s="37"/>
      <c r="BC22" s="37"/>
      <c r="BD22" s="37"/>
      <c r="BE22" s="37"/>
      <c r="BF22" s="38"/>
      <c r="BG22" s="36"/>
      <c r="BH22" s="37"/>
      <c r="BI22" s="37"/>
      <c r="BJ22" s="37"/>
      <c r="BK22" s="37"/>
      <c r="BL22" s="37"/>
      <c r="BM22" s="38"/>
    </row>
    <row r="23" spans="1:65" ht="16.5" customHeight="1" x14ac:dyDescent="0.2">
      <c r="A23" s="14">
        <v>2</v>
      </c>
      <c r="B23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2.6</v>
      </c>
      <c r="C23" s="12" t="s">
        <v>24</v>
      </c>
      <c r="D23" s="4" t="str">
        <f>CONCATENATE(ProjectDetails[[#This Row],[WBS]]," - ",ProjectDetails[[#This Row],[TÂCHE]])</f>
        <v>2.6 - Consultation fournisseurs composants proto et série</v>
      </c>
      <c r="E23" s="4"/>
      <c r="F23" s="15"/>
      <c r="G23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3" s="6"/>
      <c r="I23" s="7">
        <v>0</v>
      </c>
      <c r="J23" s="36"/>
      <c r="K23" s="37"/>
      <c r="L23" s="37"/>
      <c r="M23" s="37"/>
      <c r="N23" s="37"/>
      <c r="O23" s="37"/>
      <c r="P23" s="38"/>
      <c r="Q23" s="36"/>
      <c r="R23" s="37"/>
      <c r="S23" s="37"/>
      <c r="T23" s="37"/>
      <c r="U23" s="37"/>
      <c r="V23" s="37"/>
      <c r="W23" s="38"/>
      <c r="X23" s="36"/>
      <c r="Y23" s="37"/>
      <c r="Z23" s="37"/>
      <c r="AA23" s="37"/>
      <c r="AB23" s="37"/>
      <c r="AC23" s="37"/>
      <c r="AD23" s="38"/>
      <c r="AE23" s="36"/>
      <c r="AF23" s="37"/>
      <c r="AG23" s="37"/>
      <c r="AH23" s="37"/>
      <c r="AI23" s="37"/>
      <c r="AJ23" s="37"/>
      <c r="AK23" s="38"/>
      <c r="AL23" s="36"/>
      <c r="AM23" s="37"/>
      <c r="AN23" s="37"/>
      <c r="AO23" s="37"/>
      <c r="AP23" s="37"/>
      <c r="AQ23" s="37"/>
      <c r="AR23" s="38"/>
      <c r="AS23" s="36"/>
      <c r="AT23" s="37"/>
      <c r="AU23" s="37"/>
      <c r="AV23" s="37"/>
      <c r="AW23" s="37"/>
      <c r="AX23" s="37"/>
      <c r="AY23" s="38"/>
      <c r="AZ23" s="36"/>
      <c r="BA23" s="37"/>
      <c r="BB23" s="37"/>
      <c r="BC23" s="37"/>
      <c r="BD23" s="37"/>
      <c r="BE23" s="37"/>
      <c r="BF23" s="38"/>
      <c r="BG23" s="36"/>
      <c r="BH23" s="37"/>
      <c r="BI23" s="37"/>
      <c r="BJ23" s="37"/>
      <c r="BK23" s="37"/>
      <c r="BL23" s="37"/>
      <c r="BM23" s="38"/>
    </row>
    <row r="24" spans="1:65" ht="16.5" customHeight="1" x14ac:dyDescent="0.2">
      <c r="A24" s="14">
        <v>2</v>
      </c>
      <c r="B24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2.7</v>
      </c>
      <c r="C24" s="12" t="s">
        <v>25</v>
      </c>
      <c r="D24" s="4" t="str">
        <f>CONCATENATE(ProjectDetails[[#This Row],[WBS]]," - ",ProjectDetails[[#This Row],[TÂCHE]])</f>
        <v>2.7 - Chiffrage du PRI (Prix de Revient Industriel) proto et série définitifs</v>
      </c>
      <c r="E24" s="4"/>
      <c r="F24" s="15"/>
      <c r="G24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4" s="6"/>
      <c r="I24" s="7">
        <v>0</v>
      </c>
      <c r="J24" s="36"/>
      <c r="K24" s="37"/>
      <c r="L24" s="37"/>
      <c r="M24" s="37"/>
      <c r="N24" s="37"/>
      <c r="O24" s="37"/>
      <c r="P24" s="38"/>
      <c r="Q24" s="36"/>
      <c r="R24" s="37"/>
      <c r="S24" s="37"/>
      <c r="T24" s="37"/>
      <c r="U24" s="37"/>
      <c r="V24" s="37"/>
      <c r="W24" s="38"/>
      <c r="X24" s="36"/>
      <c r="Y24" s="37"/>
      <c r="Z24" s="37"/>
      <c r="AA24" s="37"/>
      <c r="AB24" s="37"/>
      <c r="AC24" s="37"/>
      <c r="AD24" s="38"/>
      <c r="AE24" s="36"/>
      <c r="AF24" s="37"/>
      <c r="AG24" s="37"/>
      <c r="AH24" s="37"/>
      <c r="AI24" s="37"/>
      <c r="AJ24" s="37"/>
      <c r="AK24" s="38"/>
      <c r="AL24" s="36"/>
      <c r="AM24" s="37"/>
      <c r="AN24" s="37"/>
      <c r="AO24" s="37"/>
      <c r="AP24" s="37"/>
      <c r="AQ24" s="37"/>
      <c r="AR24" s="38"/>
      <c r="AS24" s="36"/>
      <c r="AT24" s="37"/>
      <c r="AU24" s="37"/>
      <c r="AV24" s="37"/>
      <c r="AW24" s="37"/>
      <c r="AX24" s="37"/>
      <c r="AY24" s="38"/>
      <c r="AZ24" s="36"/>
      <c r="BA24" s="37"/>
      <c r="BB24" s="37"/>
      <c r="BC24" s="37"/>
      <c r="BD24" s="37"/>
      <c r="BE24" s="37"/>
      <c r="BF24" s="38"/>
      <c r="BG24" s="36"/>
      <c r="BH24" s="37"/>
      <c r="BI24" s="37"/>
      <c r="BJ24" s="37"/>
      <c r="BK24" s="37"/>
      <c r="BL24" s="37"/>
      <c r="BM24" s="38"/>
    </row>
    <row r="25" spans="1:65" ht="16.5" customHeight="1" x14ac:dyDescent="0.2">
      <c r="A25" s="14">
        <v>2</v>
      </c>
      <c r="B25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2.8</v>
      </c>
      <c r="C25" s="12" t="s">
        <v>26</v>
      </c>
      <c r="D25" s="4" t="str">
        <f>CONCATENATE(ProjectDetails[[#This Row],[WBS]]," - ",ProjectDetails[[#This Row],[TÂCHE]])</f>
        <v>2.8 - Chiffrage du ROI (Return On Investment) proto et série</v>
      </c>
      <c r="E25" s="4"/>
      <c r="F25" s="15"/>
      <c r="G25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5" s="6"/>
      <c r="I25" s="7">
        <v>0</v>
      </c>
      <c r="J25" s="36"/>
      <c r="K25" s="37"/>
      <c r="L25" s="37"/>
      <c r="M25" s="37"/>
      <c r="N25" s="37"/>
      <c r="O25" s="37"/>
      <c r="P25" s="38"/>
      <c r="Q25" s="36"/>
      <c r="R25" s="37"/>
      <c r="S25" s="37"/>
      <c r="T25" s="37"/>
      <c r="U25" s="37"/>
      <c r="V25" s="37"/>
      <c r="W25" s="38"/>
      <c r="X25" s="36"/>
      <c r="Y25" s="37"/>
      <c r="Z25" s="37"/>
      <c r="AA25" s="37"/>
      <c r="AB25" s="37"/>
      <c r="AC25" s="37"/>
      <c r="AD25" s="38"/>
      <c r="AE25" s="36"/>
      <c r="AF25" s="37"/>
      <c r="AG25" s="37"/>
      <c r="AH25" s="37"/>
      <c r="AI25" s="37"/>
      <c r="AJ25" s="37"/>
      <c r="AK25" s="38"/>
      <c r="AL25" s="36"/>
      <c r="AM25" s="37"/>
      <c r="AN25" s="37"/>
      <c r="AO25" s="37"/>
      <c r="AP25" s="37"/>
      <c r="AQ25" s="37"/>
      <c r="AR25" s="38"/>
      <c r="AS25" s="36"/>
      <c r="AT25" s="37"/>
      <c r="AU25" s="37"/>
      <c r="AV25" s="37"/>
      <c r="AW25" s="37"/>
      <c r="AX25" s="37"/>
      <c r="AY25" s="38"/>
      <c r="AZ25" s="36"/>
      <c r="BA25" s="37"/>
      <c r="BB25" s="37"/>
      <c r="BC25" s="37"/>
      <c r="BD25" s="37"/>
      <c r="BE25" s="37"/>
      <c r="BF25" s="38"/>
      <c r="BG25" s="36"/>
      <c r="BH25" s="37"/>
      <c r="BI25" s="37"/>
      <c r="BJ25" s="37"/>
      <c r="BK25" s="37"/>
      <c r="BL25" s="37"/>
      <c r="BM25" s="38"/>
    </row>
    <row r="26" spans="1:65" ht="16.5" customHeight="1" x14ac:dyDescent="0.2">
      <c r="A26" s="14">
        <v>2</v>
      </c>
      <c r="B26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2.9</v>
      </c>
      <c r="C26" s="12" t="s">
        <v>27</v>
      </c>
      <c r="D26" s="4" t="str">
        <f>CONCATENATE(ProjectDetails[[#This Row],[WBS]]," - ",ProjectDetails[[#This Row],[TÂCHE]])</f>
        <v>2.9 - Confirmation du prix de vente - Calcul de la marge</v>
      </c>
      <c r="E26" s="4"/>
      <c r="F26" s="15"/>
      <c r="G26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6" s="6"/>
      <c r="I26" s="7">
        <v>0</v>
      </c>
      <c r="J26" s="36"/>
      <c r="K26" s="37"/>
      <c r="L26" s="37"/>
      <c r="M26" s="37"/>
      <c r="N26" s="37"/>
      <c r="O26" s="37"/>
      <c r="P26" s="38"/>
      <c r="Q26" s="36"/>
      <c r="R26" s="37"/>
      <c r="S26" s="37"/>
      <c r="T26" s="37"/>
      <c r="U26" s="37"/>
      <c r="V26" s="37"/>
      <c r="W26" s="38"/>
      <c r="X26" s="36"/>
      <c r="Y26" s="37"/>
      <c r="Z26" s="37"/>
      <c r="AA26" s="37"/>
      <c r="AB26" s="37"/>
      <c r="AC26" s="37"/>
      <c r="AD26" s="38"/>
      <c r="AE26" s="36"/>
      <c r="AF26" s="37"/>
      <c r="AG26" s="37"/>
      <c r="AH26" s="37"/>
      <c r="AI26" s="37"/>
      <c r="AJ26" s="37"/>
      <c r="AK26" s="38"/>
      <c r="AL26" s="36"/>
      <c r="AM26" s="37"/>
      <c r="AN26" s="37"/>
      <c r="AO26" s="37"/>
      <c r="AP26" s="37"/>
      <c r="AQ26" s="37"/>
      <c r="AR26" s="38"/>
      <c r="AS26" s="36"/>
      <c r="AT26" s="37"/>
      <c r="AU26" s="37"/>
      <c r="AV26" s="37"/>
      <c r="AW26" s="37"/>
      <c r="AX26" s="37"/>
      <c r="AY26" s="38"/>
      <c r="AZ26" s="36"/>
      <c r="BA26" s="37"/>
      <c r="BB26" s="37"/>
      <c r="BC26" s="37"/>
      <c r="BD26" s="37"/>
      <c r="BE26" s="37"/>
      <c r="BF26" s="38"/>
      <c r="BG26" s="36"/>
      <c r="BH26" s="37"/>
      <c r="BI26" s="37"/>
      <c r="BJ26" s="37"/>
      <c r="BK26" s="37"/>
      <c r="BL26" s="37"/>
      <c r="BM26" s="38"/>
    </row>
    <row r="27" spans="1:65" ht="16.5" customHeight="1" x14ac:dyDescent="0.2">
      <c r="A27" s="14">
        <v>2</v>
      </c>
      <c r="B27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2.10</v>
      </c>
      <c r="C27" s="12" t="s">
        <v>28</v>
      </c>
      <c r="D27" s="4" t="str">
        <f>CONCATENATE(ProjectDetails[[#This Row],[WBS]]," - ",ProjectDetails[[#This Row],[TÂCHE]])</f>
        <v>2.10 - Validation de l'étude technique par la Direction</v>
      </c>
      <c r="E27" s="4"/>
      <c r="F27" s="15"/>
      <c r="G27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7" s="6"/>
      <c r="I27" s="7">
        <v>0</v>
      </c>
      <c r="J27" s="36"/>
      <c r="K27" s="37"/>
      <c r="L27" s="37"/>
      <c r="M27" s="37"/>
      <c r="N27" s="37"/>
      <c r="O27" s="37"/>
      <c r="P27" s="38"/>
      <c r="Q27" s="36"/>
      <c r="R27" s="37"/>
      <c r="S27" s="37"/>
      <c r="T27" s="37"/>
      <c r="U27" s="37"/>
      <c r="V27" s="37"/>
      <c r="W27" s="38"/>
      <c r="X27" s="36"/>
      <c r="Y27" s="37"/>
      <c r="Z27" s="37"/>
      <c r="AA27" s="37"/>
      <c r="AB27" s="37"/>
      <c r="AC27" s="37"/>
      <c r="AD27" s="38"/>
      <c r="AE27" s="36"/>
      <c r="AF27" s="37"/>
      <c r="AG27" s="37"/>
      <c r="AH27" s="37"/>
      <c r="AI27" s="37"/>
      <c r="AJ27" s="37"/>
      <c r="AK27" s="38"/>
      <c r="AL27" s="36"/>
      <c r="AM27" s="37"/>
      <c r="AN27" s="37"/>
      <c r="AO27" s="37"/>
      <c r="AP27" s="37"/>
      <c r="AQ27" s="37"/>
      <c r="AR27" s="38"/>
      <c r="AS27" s="36"/>
      <c r="AT27" s="37"/>
      <c r="AU27" s="37"/>
      <c r="AV27" s="37"/>
      <c r="AW27" s="37"/>
      <c r="AX27" s="37"/>
      <c r="AY27" s="38"/>
      <c r="AZ27" s="36"/>
      <c r="BA27" s="37"/>
      <c r="BB27" s="37"/>
      <c r="BC27" s="37"/>
      <c r="BD27" s="37"/>
      <c r="BE27" s="37"/>
      <c r="BF27" s="38"/>
      <c r="BG27" s="36"/>
      <c r="BH27" s="37"/>
      <c r="BI27" s="37"/>
      <c r="BJ27" s="37"/>
      <c r="BK27" s="37"/>
      <c r="BL27" s="37"/>
      <c r="BM27" s="38"/>
    </row>
    <row r="28" spans="1:65" ht="16.5" customHeight="1" x14ac:dyDescent="0.2">
      <c r="A28" s="14">
        <v>1</v>
      </c>
      <c r="B28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3</v>
      </c>
      <c r="C28" s="4" t="s">
        <v>29</v>
      </c>
      <c r="D28" s="4" t="str">
        <f>CONCATENATE(ProjectDetails[[#This Row],[WBS]]," - ",ProjectDetails[[#This Row],[TÂCHE]])</f>
        <v>3 - PHASE PROTO</v>
      </c>
      <c r="E28" s="4"/>
      <c r="F28" s="15"/>
      <c r="G28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8" s="6"/>
      <c r="I28" s="7">
        <v>0</v>
      </c>
      <c r="J28" s="36"/>
      <c r="K28" s="37"/>
      <c r="L28" s="37"/>
      <c r="M28" s="37"/>
      <c r="N28" s="37"/>
      <c r="O28" s="37"/>
      <c r="P28" s="38"/>
      <c r="Q28" s="36"/>
      <c r="R28" s="37"/>
      <c r="S28" s="37"/>
      <c r="T28" s="37"/>
      <c r="U28" s="37"/>
      <c r="V28" s="37"/>
      <c r="W28" s="38"/>
      <c r="X28" s="36"/>
      <c r="Y28" s="37"/>
      <c r="Z28" s="37"/>
      <c r="AA28" s="37"/>
      <c r="AB28" s="37"/>
      <c r="AC28" s="37"/>
      <c r="AD28" s="38"/>
      <c r="AE28" s="36"/>
      <c r="AF28" s="37"/>
      <c r="AG28" s="37"/>
      <c r="AH28" s="37"/>
      <c r="AI28" s="37"/>
      <c r="AJ28" s="37"/>
      <c r="AK28" s="38"/>
      <c r="AL28" s="36"/>
      <c r="AM28" s="37"/>
      <c r="AN28" s="37"/>
      <c r="AO28" s="37"/>
      <c r="AP28" s="37"/>
      <c r="AQ28" s="37"/>
      <c r="AR28" s="38"/>
      <c r="AS28" s="36"/>
      <c r="AT28" s="37"/>
      <c r="AU28" s="37"/>
      <c r="AV28" s="37"/>
      <c r="AW28" s="37"/>
      <c r="AX28" s="37"/>
      <c r="AY28" s="38"/>
      <c r="AZ28" s="36"/>
      <c r="BA28" s="37"/>
      <c r="BB28" s="37"/>
      <c r="BC28" s="37"/>
      <c r="BD28" s="37"/>
      <c r="BE28" s="37"/>
      <c r="BF28" s="38"/>
      <c r="BG28" s="36"/>
      <c r="BH28" s="37"/>
      <c r="BI28" s="37"/>
      <c r="BJ28" s="37"/>
      <c r="BK28" s="37"/>
      <c r="BL28" s="37"/>
      <c r="BM28" s="38"/>
    </row>
    <row r="29" spans="1:65" ht="16.5" customHeight="1" x14ac:dyDescent="0.2">
      <c r="A29" s="14">
        <v>2</v>
      </c>
      <c r="B29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3.1</v>
      </c>
      <c r="C29" s="12" t="s">
        <v>30</v>
      </c>
      <c r="D29" s="4" t="str">
        <f>CONCATENATE(ProjectDetails[[#This Row],[WBS]]," - ",ProjectDetails[[#This Row],[TÂCHE]])</f>
        <v>3.1 - Accord Direction sur lancement des moyens prototypes</v>
      </c>
      <c r="E29" s="4"/>
      <c r="F29" s="15"/>
      <c r="G29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29" s="6"/>
      <c r="I29" s="7">
        <v>0</v>
      </c>
      <c r="J29" s="36"/>
      <c r="K29" s="37"/>
      <c r="L29" s="37"/>
      <c r="M29" s="37"/>
      <c r="N29" s="37"/>
      <c r="O29" s="37"/>
      <c r="P29" s="38"/>
      <c r="Q29" s="36"/>
      <c r="R29" s="37"/>
      <c r="S29" s="37"/>
      <c r="T29" s="37"/>
      <c r="U29" s="37"/>
      <c r="V29" s="37"/>
      <c r="W29" s="38"/>
      <c r="X29" s="36"/>
      <c r="Y29" s="37"/>
      <c r="Z29" s="37"/>
      <c r="AA29" s="37"/>
      <c r="AB29" s="37"/>
      <c r="AC29" s="37"/>
      <c r="AD29" s="38"/>
      <c r="AE29" s="36"/>
      <c r="AF29" s="37"/>
      <c r="AG29" s="37"/>
      <c r="AH29" s="37"/>
      <c r="AI29" s="37"/>
      <c r="AJ29" s="37"/>
      <c r="AK29" s="38"/>
      <c r="AL29" s="36"/>
      <c r="AM29" s="37"/>
      <c r="AN29" s="37"/>
      <c r="AO29" s="37"/>
      <c r="AP29" s="37"/>
      <c r="AQ29" s="37"/>
      <c r="AR29" s="38"/>
      <c r="AS29" s="36"/>
      <c r="AT29" s="37"/>
      <c r="AU29" s="37"/>
      <c r="AV29" s="37"/>
      <c r="AW29" s="37"/>
      <c r="AX29" s="37"/>
      <c r="AY29" s="38"/>
      <c r="AZ29" s="36"/>
      <c r="BA29" s="37"/>
      <c r="BB29" s="37"/>
      <c r="BC29" s="37"/>
      <c r="BD29" s="37"/>
      <c r="BE29" s="37"/>
      <c r="BF29" s="38"/>
      <c r="BG29" s="36"/>
      <c r="BH29" s="37"/>
      <c r="BI29" s="37"/>
      <c r="BJ29" s="37"/>
      <c r="BK29" s="37"/>
      <c r="BL29" s="37"/>
      <c r="BM29" s="38"/>
    </row>
    <row r="30" spans="1:65" ht="16.5" customHeight="1" x14ac:dyDescent="0.2">
      <c r="A30" s="14">
        <v>2</v>
      </c>
      <c r="B30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3.2</v>
      </c>
      <c r="C30" s="12" t="s">
        <v>31</v>
      </c>
      <c r="D30" s="4" t="str">
        <f>CONCATENATE(ProjectDetails[[#This Row],[WBS]]," - ",ProjectDetails[[#This Row],[TÂCHE]])</f>
        <v>3.2 - Lancement des moyens prototypes (création d'une  EPP par moule ou machine )</v>
      </c>
      <c r="E30" s="4"/>
      <c r="F30" s="15"/>
      <c r="G30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0" s="6"/>
      <c r="I30" s="7">
        <v>0</v>
      </c>
      <c r="J30" s="36"/>
      <c r="K30" s="37"/>
      <c r="L30" s="37"/>
      <c r="M30" s="37"/>
      <c r="N30" s="37"/>
      <c r="O30" s="37"/>
      <c r="P30" s="38"/>
      <c r="Q30" s="36"/>
      <c r="R30" s="37"/>
      <c r="S30" s="37"/>
      <c r="T30" s="37"/>
      <c r="U30" s="37"/>
      <c r="V30" s="37"/>
      <c r="W30" s="38"/>
      <c r="X30" s="36"/>
      <c r="Y30" s="37"/>
      <c r="Z30" s="37"/>
      <c r="AA30" s="37"/>
      <c r="AB30" s="37"/>
      <c r="AC30" s="37"/>
      <c r="AD30" s="38"/>
      <c r="AE30" s="36"/>
      <c r="AF30" s="37"/>
      <c r="AG30" s="37"/>
      <c r="AH30" s="37"/>
      <c r="AI30" s="37"/>
      <c r="AJ30" s="37"/>
      <c r="AK30" s="38"/>
      <c r="AL30" s="36"/>
      <c r="AM30" s="37"/>
      <c r="AN30" s="37"/>
      <c r="AO30" s="37"/>
      <c r="AP30" s="37"/>
      <c r="AQ30" s="37"/>
      <c r="AR30" s="38"/>
      <c r="AS30" s="36"/>
      <c r="AT30" s="37"/>
      <c r="AU30" s="37"/>
      <c r="AV30" s="37"/>
      <c r="AW30" s="37"/>
      <c r="AX30" s="37"/>
      <c r="AY30" s="38"/>
      <c r="AZ30" s="36"/>
      <c r="BA30" s="37"/>
      <c r="BB30" s="37"/>
      <c r="BC30" s="37"/>
      <c r="BD30" s="37"/>
      <c r="BE30" s="37"/>
      <c r="BF30" s="38"/>
      <c r="BG30" s="36"/>
      <c r="BH30" s="37"/>
      <c r="BI30" s="37"/>
      <c r="BJ30" s="37"/>
      <c r="BK30" s="37"/>
      <c r="BL30" s="37"/>
      <c r="BM30" s="38"/>
    </row>
    <row r="31" spans="1:65" ht="16.5" customHeight="1" x14ac:dyDescent="0.2">
      <c r="A31" s="14">
        <v>2</v>
      </c>
      <c r="B31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3.3</v>
      </c>
      <c r="C31" s="12" t="s">
        <v>32</v>
      </c>
      <c r="D31" s="4" t="str">
        <f>CONCATENATE(ProjectDetails[[#This Row],[WBS]]," - ",ProjectDetails[[#This Row],[TÂCHE]])</f>
        <v>3.3 - Qualification des moyens proto</v>
      </c>
      <c r="E31" s="4"/>
      <c r="F31" s="15"/>
      <c r="G31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1" s="6"/>
      <c r="I31" s="7">
        <v>0</v>
      </c>
      <c r="J31" s="36"/>
      <c r="K31" s="37"/>
      <c r="L31" s="37"/>
      <c r="M31" s="37"/>
      <c r="N31" s="37"/>
      <c r="O31" s="37"/>
      <c r="P31" s="38"/>
      <c r="Q31" s="36"/>
      <c r="R31" s="37"/>
      <c r="S31" s="37"/>
      <c r="T31" s="37"/>
      <c r="U31" s="37"/>
      <c r="V31" s="37"/>
      <c r="W31" s="38"/>
      <c r="X31" s="36"/>
      <c r="Y31" s="37"/>
      <c r="Z31" s="37"/>
      <c r="AA31" s="37"/>
      <c r="AB31" s="37"/>
      <c r="AC31" s="37"/>
      <c r="AD31" s="38"/>
      <c r="AE31" s="36"/>
      <c r="AF31" s="37"/>
      <c r="AG31" s="37"/>
      <c r="AH31" s="37"/>
      <c r="AI31" s="37"/>
      <c r="AJ31" s="37"/>
      <c r="AK31" s="38"/>
      <c r="AL31" s="36"/>
      <c r="AM31" s="37"/>
      <c r="AN31" s="37"/>
      <c r="AO31" s="37"/>
      <c r="AP31" s="37"/>
      <c r="AQ31" s="37"/>
      <c r="AR31" s="38"/>
      <c r="AS31" s="36"/>
      <c r="AT31" s="37"/>
      <c r="AU31" s="37"/>
      <c r="AV31" s="37"/>
      <c r="AW31" s="37"/>
      <c r="AX31" s="37"/>
      <c r="AY31" s="38"/>
      <c r="AZ31" s="36"/>
      <c r="BA31" s="37"/>
      <c r="BB31" s="37"/>
      <c r="BC31" s="37"/>
      <c r="BD31" s="37"/>
      <c r="BE31" s="37"/>
      <c r="BF31" s="38"/>
      <c r="BG31" s="36"/>
      <c r="BH31" s="37"/>
      <c r="BI31" s="37"/>
      <c r="BJ31" s="37"/>
      <c r="BK31" s="37"/>
      <c r="BL31" s="37"/>
      <c r="BM31" s="38"/>
    </row>
    <row r="32" spans="1:65" ht="16.5" customHeight="1" x14ac:dyDescent="0.2">
      <c r="A32" s="14">
        <v>2</v>
      </c>
      <c r="B32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3.4</v>
      </c>
      <c r="C32" s="12" t="s">
        <v>33</v>
      </c>
      <c r="D32" s="4" t="str">
        <f>CONCATENATE(ProjectDetails[[#This Row],[WBS]]," - ",ProjectDetails[[#This Row],[TÂCHE]])</f>
        <v>3.4 - Réalisation des prototypes (moulage et assemblage)</v>
      </c>
      <c r="E32" s="4"/>
      <c r="F32" s="15"/>
      <c r="G32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2" s="6"/>
      <c r="I32" s="7">
        <v>0</v>
      </c>
      <c r="J32" s="36"/>
      <c r="K32" s="37"/>
      <c r="L32" s="37"/>
      <c r="M32" s="37"/>
      <c r="N32" s="37"/>
      <c r="O32" s="37"/>
      <c r="P32" s="38"/>
      <c r="Q32" s="36"/>
      <c r="R32" s="37"/>
      <c r="S32" s="37"/>
      <c r="T32" s="37"/>
      <c r="U32" s="37"/>
      <c r="V32" s="37"/>
      <c r="W32" s="38"/>
      <c r="X32" s="36"/>
      <c r="Y32" s="37"/>
      <c r="Z32" s="37"/>
      <c r="AA32" s="37"/>
      <c r="AB32" s="37"/>
      <c r="AC32" s="37"/>
      <c r="AD32" s="38"/>
      <c r="AE32" s="36"/>
      <c r="AF32" s="37"/>
      <c r="AG32" s="37"/>
      <c r="AH32" s="37"/>
      <c r="AI32" s="37"/>
      <c r="AJ32" s="37"/>
      <c r="AK32" s="38"/>
      <c r="AL32" s="36"/>
      <c r="AM32" s="37"/>
      <c r="AN32" s="37"/>
      <c r="AO32" s="37"/>
      <c r="AP32" s="37"/>
      <c r="AQ32" s="37"/>
      <c r="AR32" s="38"/>
      <c r="AS32" s="36"/>
      <c r="AT32" s="37"/>
      <c r="AU32" s="37"/>
      <c r="AV32" s="37"/>
      <c r="AW32" s="37"/>
      <c r="AX32" s="37"/>
      <c r="AY32" s="38"/>
      <c r="AZ32" s="36"/>
      <c r="BA32" s="37"/>
      <c r="BB32" s="37"/>
      <c r="BC32" s="37"/>
      <c r="BD32" s="37"/>
      <c r="BE32" s="37"/>
      <c r="BF32" s="38"/>
      <c r="BG32" s="36"/>
      <c r="BH32" s="37"/>
      <c r="BI32" s="37"/>
      <c r="BJ32" s="37"/>
      <c r="BK32" s="37"/>
      <c r="BL32" s="37"/>
      <c r="BM32" s="38"/>
    </row>
    <row r="33" spans="1:65" ht="16.5" customHeight="1" x14ac:dyDescent="0.2">
      <c r="A33" s="14">
        <v>2</v>
      </c>
      <c r="B33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3.5</v>
      </c>
      <c r="C33" s="12" t="s">
        <v>34</v>
      </c>
      <c r="D33" s="4" t="str">
        <f>CONCATENATE(ProjectDetails[[#This Row],[WBS]]," - ",ProjectDetails[[#This Row],[TÂCHE]])</f>
        <v>3.5 - Validation des prototypes (métrologie - fonctionnement)</v>
      </c>
      <c r="E33" s="4"/>
      <c r="F33" s="15"/>
      <c r="G33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3" s="6"/>
      <c r="I33" s="7">
        <v>0</v>
      </c>
      <c r="J33" s="36"/>
      <c r="K33" s="37"/>
      <c r="L33" s="37"/>
      <c r="M33" s="37"/>
      <c r="N33" s="37"/>
      <c r="O33" s="37"/>
      <c r="P33" s="38"/>
      <c r="Q33" s="36"/>
      <c r="R33" s="37"/>
      <c r="S33" s="37"/>
      <c r="T33" s="37"/>
      <c r="U33" s="37"/>
      <c r="V33" s="37"/>
      <c r="W33" s="38"/>
      <c r="X33" s="36"/>
      <c r="Y33" s="37"/>
      <c r="Z33" s="37"/>
      <c r="AA33" s="37"/>
      <c r="AB33" s="37"/>
      <c r="AC33" s="37"/>
      <c r="AD33" s="38"/>
      <c r="AE33" s="36"/>
      <c r="AF33" s="37"/>
      <c r="AG33" s="37"/>
      <c r="AH33" s="37"/>
      <c r="AI33" s="37"/>
      <c r="AJ33" s="37"/>
      <c r="AK33" s="38"/>
      <c r="AL33" s="36"/>
      <c r="AM33" s="37"/>
      <c r="AN33" s="37"/>
      <c r="AO33" s="37"/>
      <c r="AP33" s="37"/>
      <c r="AQ33" s="37"/>
      <c r="AR33" s="38"/>
      <c r="AS33" s="36"/>
      <c r="AT33" s="37"/>
      <c r="AU33" s="37"/>
      <c r="AV33" s="37"/>
      <c r="AW33" s="37"/>
      <c r="AX33" s="37"/>
      <c r="AY33" s="38"/>
      <c r="AZ33" s="36"/>
      <c r="BA33" s="37"/>
      <c r="BB33" s="37"/>
      <c r="BC33" s="37"/>
      <c r="BD33" s="37"/>
      <c r="BE33" s="37"/>
      <c r="BF33" s="38"/>
      <c r="BG33" s="36"/>
      <c r="BH33" s="37"/>
      <c r="BI33" s="37"/>
      <c r="BJ33" s="37"/>
      <c r="BK33" s="37"/>
      <c r="BL33" s="37"/>
      <c r="BM33" s="38"/>
    </row>
    <row r="34" spans="1:65" ht="16.5" customHeight="1" x14ac:dyDescent="0.2">
      <c r="A34" s="14">
        <v>2</v>
      </c>
      <c r="B34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3.6</v>
      </c>
      <c r="C34" s="12" t="s">
        <v>35</v>
      </c>
      <c r="D34" s="4" t="str">
        <f>CONCATENATE(ProjectDetails[[#This Row],[WBS]]," - ",ProjectDetails[[#This Row],[TÂCHE]])</f>
        <v>3.6 - Protection de la Propriété Intellectuelle</v>
      </c>
      <c r="E34" s="4"/>
      <c r="F34" s="15"/>
      <c r="G34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4" s="6"/>
      <c r="I34" s="7">
        <v>0</v>
      </c>
      <c r="J34" s="36"/>
      <c r="K34" s="37"/>
      <c r="L34" s="37"/>
      <c r="M34" s="37"/>
      <c r="N34" s="37"/>
      <c r="O34" s="37"/>
      <c r="P34" s="38"/>
      <c r="Q34" s="36"/>
      <c r="R34" s="37"/>
      <c r="S34" s="37"/>
      <c r="T34" s="37"/>
      <c r="U34" s="37"/>
      <c r="V34" s="37"/>
      <c r="W34" s="38"/>
      <c r="X34" s="36"/>
      <c r="Y34" s="37"/>
      <c r="Z34" s="37"/>
      <c r="AA34" s="37"/>
      <c r="AB34" s="37"/>
      <c r="AC34" s="37"/>
      <c r="AD34" s="38"/>
      <c r="AE34" s="36"/>
      <c r="AF34" s="37"/>
      <c r="AG34" s="37"/>
      <c r="AH34" s="37"/>
      <c r="AI34" s="37"/>
      <c r="AJ34" s="37"/>
      <c r="AK34" s="38"/>
      <c r="AL34" s="36"/>
      <c r="AM34" s="37"/>
      <c r="AN34" s="37"/>
      <c r="AO34" s="37"/>
      <c r="AP34" s="37"/>
      <c r="AQ34" s="37"/>
      <c r="AR34" s="38"/>
      <c r="AS34" s="36"/>
      <c r="AT34" s="37"/>
      <c r="AU34" s="37"/>
      <c r="AV34" s="37"/>
      <c r="AW34" s="37"/>
      <c r="AX34" s="37"/>
      <c r="AY34" s="38"/>
      <c r="AZ34" s="36"/>
      <c r="BA34" s="37"/>
      <c r="BB34" s="37"/>
      <c r="BC34" s="37"/>
      <c r="BD34" s="37"/>
      <c r="BE34" s="37"/>
      <c r="BF34" s="38"/>
      <c r="BG34" s="36"/>
      <c r="BH34" s="37"/>
      <c r="BI34" s="37"/>
      <c r="BJ34" s="37"/>
      <c r="BK34" s="37"/>
      <c r="BL34" s="37"/>
      <c r="BM34" s="38"/>
    </row>
    <row r="35" spans="1:65" ht="16.5" customHeight="1" x14ac:dyDescent="0.2">
      <c r="A35" s="14">
        <v>2</v>
      </c>
      <c r="B35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3.7</v>
      </c>
      <c r="C35" s="12" t="s">
        <v>36</v>
      </c>
      <c r="D35" s="4" t="str">
        <f>CONCATENATE(ProjectDetails[[#This Row],[WBS]]," - ",ProjectDetails[[#This Row],[TÂCHE]])</f>
        <v>3.7 - Validation des prototypes par la Direction</v>
      </c>
      <c r="E35" s="4"/>
      <c r="F35" s="15"/>
      <c r="G35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5" s="6"/>
      <c r="I35" s="7">
        <v>0</v>
      </c>
      <c r="J35" s="36"/>
      <c r="K35" s="37"/>
      <c r="L35" s="37"/>
      <c r="M35" s="37"/>
      <c r="N35" s="37"/>
      <c r="O35" s="37"/>
      <c r="P35" s="38"/>
      <c r="Q35" s="36"/>
      <c r="R35" s="37"/>
      <c r="S35" s="37"/>
      <c r="T35" s="37"/>
      <c r="U35" s="37"/>
      <c r="V35" s="37"/>
      <c r="W35" s="38"/>
      <c r="X35" s="36"/>
      <c r="Y35" s="37"/>
      <c r="Z35" s="37"/>
      <c r="AA35" s="37"/>
      <c r="AB35" s="37"/>
      <c r="AC35" s="37"/>
      <c r="AD35" s="38"/>
      <c r="AE35" s="36"/>
      <c r="AF35" s="37"/>
      <c r="AG35" s="37"/>
      <c r="AH35" s="37"/>
      <c r="AI35" s="37"/>
      <c r="AJ35" s="37"/>
      <c r="AK35" s="38"/>
      <c r="AL35" s="36"/>
      <c r="AM35" s="37"/>
      <c r="AN35" s="37"/>
      <c r="AO35" s="37"/>
      <c r="AP35" s="37"/>
      <c r="AQ35" s="37"/>
      <c r="AR35" s="38"/>
      <c r="AS35" s="36"/>
      <c r="AT35" s="37"/>
      <c r="AU35" s="37"/>
      <c r="AV35" s="37"/>
      <c r="AW35" s="37"/>
      <c r="AX35" s="37"/>
      <c r="AY35" s="38"/>
      <c r="AZ35" s="36"/>
      <c r="BA35" s="37"/>
      <c r="BB35" s="37"/>
      <c r="BC35" s="37"/>
      <c r="BD35" s="37"/>
      <c r="BE35" s="37"/>
      <c r="BF35" s="38"/>
      <c r="BG35" s="36"/>
      <c r="BH35" s="37"/>
      <c r="BI35" s="37"/>
      <c r="BJ35" s="37"/>
      <c r="BK35" s="37"/>
      <c r="BL35" s="37"/>
      <c r="BM35" s="38"/>
    </row>
    <row r="36" spans="1:65" ht="16.5" customHeight="1" x14ac:dyDescent="0.2">
      <c r="A36" s="14">
        <v>1</v>
      </c>
      <c r="B36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4</v>
      </c>
      <c r="C36" s="4" t="s">
        <v>37</v>
      </c>
      <c r="D36" s="4" t="str">
        <f>CONCATENATE(ProjectDetails[[#This Row],[WBS]]," - ",ProjectDetails[[#This Row],[TÂCHE]])</f>
        <v>4 - PHASE INDUSTRIALISATIION</v>
      </c>
      <c r="E36" s="4"/>
      <c r="F36" s="15"/>
      <c r="G36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6" s="6"/>
      <c r="I36" s="7">
        <v>0</v>
      </c>
      <c r="J36" s="36"/>
      <c r="K36" s="37"/>
      <c r="L36" s="37"/>
      <c r="M36" s="37"/>
      <c r="N36" s="37"/>
      <c r="O36" s="37"/>
      <c r="P36" s="38"/>
      <c r="Q36" s="36"/>
      <c r="R36" s="37"/>
      <c r="S36" s="37"/>
      <c r="T36" s="37"/>
      <c r="U36" s="37"/>
      <c r="V36" s="37"/>
      <c r="W36" s="38"/>
      <c r="X36" s="36"/>
      <c r="Y36" s="37"/>
      <c r="Z36" s="37"/>
      <c r="AA36" s="37"/>
      <c r="AB36" s="37"/>
      <c r="AC36" s="37"/>
      <c r="AD36" s="38"/>
      <c r="AE36" s="36"/>
      <c r="AF36" s="37"/>
      <c r="AG36" s="37"/>
      <c r="AH36" s="37"/>
      <c r="AI36" s="37"/>
      <c r="AJ36" s="37"/>
      <c r="AK36" s="38"/>
      <c r="AL36" s="36"/>
      <c r="AM36" s="37"/>
      <c r="AN36" s="37"/>
      <c r="AO36" s="37"/>
      <c r="AP36" s="37"/>
      <c r="AQ36" s="37"/>
      <c r="AR36" s="38"/>
      <c r="AS36" s="36"/>
      <c r="AT36" s="37"/>
      <c r="AU36" s="37"/>
      <c r="AV36" s="37"/>
      <c r="AW36" s="37"/>
      <c r="AX36" s="37"/>
      <c r="AY36" s="38"/>
      <c r="AZ36" s="36"/>
      <c r="BA36" s="37"/>
      <c r="BB36" s="37"/>
      <c r="BC36" s="37"/>
      <c r="BD36" s="37"/>
      <c r="BE36" s="37"/>
      <c r="BF36" s="38"/>
      <c r="BG36" s="36"/>
      <c r="BH36" s="37"/>
      <c r="BI36" s="37"/>
      <c r="BJ36" s="37"/>
      <c r="BK36" s="37"/>
      <c r="BL36" s="37"/>
      <c r="BM36" s="38"/>
    </row>
    <row r="37" spans="1:65" ht="16.5" customHeight="1" x14ac:dyDescent="0.2">
      <c r="A37" s="14">
        <v>2</v>
      </c>
      <c r="B37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4.1</v>
      </c>
      <c r="C37" s="12" t="s">
        <v>40</v>
      </c>
      <c r="D37" s="4" t="str">
        <f>CONCATENATE(ProjectDetails[[#This Row],[WBS]]," - ",ProjectDetails[[#This Row],[TÂCHE]])</f>
        <v>4.1 - Accord Direction sur lancement des moyens industriels</v>
      </c>
      <c r="E37" s="4"/>
      <c r="F37" s="15"/>
      <c r="G37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7" s="6"/>
      <c r="I37" s="7">
        <v>0</v>
      </c>
      <c r="J37" s="36"/>
      <c r="K37" s="37"/>
      <c r="L37" s="37"/>
      <c r="M37" s="37"/>
      <c r="N37" s="37"/>
      <c r="O37" s="37"/>
      <c r="P37" s="38"/>
      <c r="Q37" s="36"/>
      <c r="R37" s="37"/>
      <c r="S37" s="37"/>
      <c r="T37" s="37"/>
      <c r="U37" s="37"/>
      <c r="V37" s="37"/>
      <c r="W37" s="38"/>
      <c r="X37" s="36"/>
      <c r="Y37" s="37"/>
      <c r="Z37" s="37"/>
      <c r="AA37" s="37"/>
      <c r="AB37" s="37"/>
      <c r="AC37" s="37"/>
      <c r="AD37" s="38"/>
      <c r="AE37" s="36"/>
      <c r="AF37" s="37"/>
      <c r="AG37" s="37"/>
      <c r="AH37" s="37"/>
      <c r="AI37" s="37"/>
      <c r="AJ37" s="37"/>
      <c r="AK37" s="38"/>
      <c r="AL37" s="36"/>
      <c r="AM37" s="37"/>
      <c r="AN37" s="37"/>
      <c r="AO37" s="37"/>
      <c r="AP37" s="37"/>
      <c r="AQ37" s="37"/>
      <c r="AR37" s="38"/>
      <c r="AS37" s="36"/>
      <c r="AT37" s="37"/>
      <c r="AU37" s="37"/>
      <c r="AV37" s="37"/>
      <c r="AW37" s="37"/>
      <c r="AX37" s="37"/>
      <c r="AY37" s="38"/>
      <c r="AZ37" s="36"/>
      <c r="BA37" s="37"/>
      <c r="BB37" s="37"/>
      <c r="BC37" s="37"/>
      <c r="BD37" s="37"/>
      <c r="BE37" s="37"/>
      <c r="BF37" s="38"/>
      <c r="BG37" s="36"/>
      <c r="BH37" s="37"/>
      <c r="BI37" s="37"/>
      <c r="BJ37" s="37"/>
      <c r="BK37" s="37"/>
      <c r="BL37" s="37"/>
      <c r="BM37" s="38"/>
    </row>
    <row r="38" spans="1:65" ht="16.5" customHeight="1" x14ac:dyDescent="0.2">
      <c r="A38" s="14">
        <v>2</v>
      </c>
      <c r="B38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4.2</v>
      </c>
      <c r="C38" s="12" t="s">
        <v>41</v>
      </c>
      <c r="D38" s="4" t="str">
        <f>CONCATENATE(ProjectDetails[[#This Row],[WBS]]," - ",ProjectDetails[[#This Row],[TÂCHE]])</f>
        <v>4.2 - Lancement moyens industriels  (création d'une  EPP par moule ou machine )</v>
      </c>
      <c r="E38" s="4"/>
      <c r="F38" s="15"/>
      <c r="G38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8" s="6"/>
      <c r="I38" s="7">
        <v>0</v>
      </c>
      <c r="J38" s="36"/>
      <c r="K38" s="37"/>
      <c r="L38" s="37"/>
      <c r="M38" s="37"/>
      <c r="N38" s="37"/>
      <c r="O38" s="37"/>
      <c r="P38" s="38"/>
      <c r="Q38" s="36"/>
      <c r="R38" s="37"/>
      <c r="S38" s="37"/>
      <c r="T38" s="37"/>
      <c r="U38" s="37"/>
      <c r="V38" s="37"/>
      <c r="W38" s="38"/>
      <c r="X38" s="36"/>
      <c r="Y38" s="37"/>
      <c r="Z38" s="37"/>
      <c r="AA38" s="37"/>
      <c r="AB38" s="37"/>
      <c r="AC38" s="37"/>
      <c r="AD38" s="38"/>
      <c r="AE38" s="36"/>
      <c r="AF38" s="37"/>
      <c r="AG38" s="37"/>
      <c r="AH38" s="37"/>
      <c r="AI38" s="37"/>
      <c r="AJ38" s="37"/>
      <c r="AK38" s="38"/>
      <c r="AL38" s="36"/>
      <c r="AM38" s="37"/>
      <c r="AN38" s="37"/>
      <c r="AO38" s="37"/>
      <c r="AP38" s="37"/>
      <c r="AQ38" s="37"/>
      <c r="AR38" s="38"/>
      <c r="AS38" s="36"/>
      <c r="AT38" s="37"/>
      <c r="AU38" s="37"/>
      <c r="AV38" s="37"/>
      <c r="AW38" s="37"/>
      <c r="AX38" s="37"/>
      <c r="AY38" s="38"/>
      <c r="AZ38" s="36"/>
      <c r="BA38" s="37"/>
      <c r="BB38" s="37"/>
      <c r="BC38" s="37"/>
      <c r="BD38" s="37"/>
      <c r="BE38" s="37"/>
      <c r="BF38" s="38"/>
      <c r="BG38" s="36"/>
      <c r="BH38" s="37"/>
      <c r="BI38" s="37"/>
      <c r="BJ38" s="37"/>
      <c r="BK38" s="37"/>
      <c r="BL38" s="37"/>
      <c r="BM38" s="38"/>
    </row>
    <row r="39" spans="1:65" ht="16.5" customHeight="1" x14ac:dyDescent="0.2">
      <c r="A39" s="14">
        <v>2</v>
      </c>
      <c r="B39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4.3</v>
      </c>
      <c r="C39" s="12" t="s">
        <v>42</v>
      </c>
      <c r="D39" s="4" t="str">
        <f>CONCATENATE(ProjectDetails[[#This Row],[WBS]]," - ",ProjectDetails[[#This Row],[TÂCHE]])</f>
        <v>4.3 - Qualification des moyens industriels</v>
      </c>
      <c r="E39" s="4"/>
      <c r="F39" s="15"/>
      <c r="G39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39" s="6"/>
      <c r="I39" s="7">
        <v>0</v>
      </c>
      <c r="J39" s="36"/>
      <c r="K39" s="37"/>
      <c r="L39" s="37"/>
      <c r="M39" s="37"/>
      <c r="N39" s="37"/>
      <c r="O39" s="37"/>
      <c r="P39" s="38"/>
      <c r="Q39" s="36"/>
      <c r="R39" s="37"/>
      <c r="S39" s="37"/>
      <c r="T39" s="37"/>
      <c r="U39" s="37"/>
      <c r="V39" s="37"/>
      <c r="W39" s="38"/>
      <c r="X39" s="36"/>
      <c r="Y39" s="37"/>
      <c r="Z39" s="37"/>
      <c r="AA39" s="37"/>
      <c r="AB39" s="37"/>
      <c r="AC39" s="37"/>
      <c r="AD39" s="38"/>
      <c r="AE39" s="36"/>
      <c r="AF39" s="37"/>
      <c r="AG39" s="37"/>
      <c r="AH39" s="37"/>
      <c r="AI39" s="37"/>
      <c r="AJ39" s="37"/>
      <c r="AK39" s="38"/>
      <c r="AL39" s="36"/>
      <c r="AM39" s="37"/>
      <c r="AN39" s="37"/>
      <c r="AO39" s="37"/>
      <c r="AP39" s="37"/>
      <c r="AQ39" s="37"/>
      <c r="AR39" s="38"/>
      <c r="AS39" s="36"/>
      <c r="AT39" s="37"/>
      <c r="AU39" s="37"/>
      <c r="AV39" s="37"/>
      <c r="AW39" s="37"/>
      <c r="AX39" s="37"/>
      <c r="AY39" s="38"/>
      <c r="AZ39" s="36"/>
      <c r="BA39" s="37"/>
      <c r="BB39" s="37"/>
      <c r="BC39" s="37"/>
      <c r="BD39" s="37"/>
      <c r="BE39" s="37"/>
      <c r="BF39" s="38"/>
      <c r="BG39" s="36"/>
      <c r="BH39" s="37"/>
      <c r="BI39" s="37"/>
      <c r="BJ39" s="37"/>
      <c r="BK39" s="37"/>
      <c r="BL39" s="37"/>
      <c r="BM39" s="38"/>
    </row>
    <row r="40" spans="1:65" ht="16.5" customHeight="1" x14ac:dyDescent="0.2">
      <c r="A40" s="14">
        <v>2</v>
      </c>
      <c r="B40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4.4</v>
      </c>
      <c r="C40" s="12" t="s">
        <v>38</v>
      </c>
      <c r="D40" s="4" t="str">
        <f>CONCATENATE(ProjectDetails[[#This Row],[WBS]]," - ",ProjectDetails[[#This Row],[TÂCHE]])</f>
        <v>4.4 - Réalisation des pièces série</v>
      </c>
      <c r="E40" s="4"/>
      <c r="F40" s="15"/>
      <c r="G40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40" s="6"/>
      <c r="I40" s="7">
        <v>0</v>
      </c>
      <c r="J40" s="36"/>
      <c r="K40" s="37"/>
      <c r="L40" s="37"/>
      <c r="M40" s="37"/>
      <c r="N40" s="37"/>
      <c r="O40" s="37"/>
      <c r="P40" s="38"/>
      <c r="Q40" s="36"/>
      <c r="R40" s="37"/>
      <c r="S40" s="37"/>
      <c r="T40" s="37"/>
      <c r="U40" s="37"/>
      <c r="V40" s="37"/>
      <c r="W40" s="38"/>
      <c r="X40" s="36"/>
      <c r="Y40" s="37"/>
      <c r="Z40" s="37"/>
      <c r="AA40" s="37"/>
      <c r="AB40" s="37"/>
      <c r="AC40" s="37"/>
      <c r="AD40" s="38"/>
      <c r="AE40" s="36"/>
      <c r="AF40" s="37"/>
      <c r="AG40" s="37"/>
      <c r="AH40" s="37"/>
      <c r="AI40" s="37"/>
      <c r="AJ40" s="37"/>
      <c r="AK40" s="38"/>
      <c r="AL40" s="36"/>
      <c r="AM40" s="37"/>
      <c r="AN40" s="37"/>
      <c r="AO40" s="37"/>
      <c r="AP40" s="37"/>
      <c r="AQ40" s="37"/>
      <c r="AR40" s="38"/>
      <c r="AS40" s="36"/>
      <c r="AT40" s="37"/>
      <c r="AU40" s="37"/>
      <c r="AV40" s="37"/>
      <c r="AW40" s="37"/>
      <c r="AX40" s="37"/>
      <c r="AY40" s="38"/>
      <c r="AZ40" s="36"/>
      <c r="BA40" s="37"/>
      <c r="BB40" s="37"/>
      <c r="BC40" s="37"/>
      <c r="BD40" s="37"/>
      <c r="BE40" s="37"/>
      <c r="BF40" s="38"/>
      <c r="BG40" s="36"/>
      <c r="BH40" s="37"/>
      <c r="BI40" s="37"/>
      <c r="BJ40" s="37"/>
      <c r="BK40" s="37"/>
      <c r="BL40" s="37"/>
      <c r="BM40" s="38"/>
    </row>
    <row r="41" spans="1:65" ht="16.5" customHeight="1" x14ac:dyDescent="0.2">
      <c r="A41" s="14">
        <v>2</v>
      </c>
      <c r="B41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4.5</v>
      </c>
      <c r="C41" s="12" t="s">
        <v>43</v>
      </c>
      <c r="D41" s="4" t="str">
        <f>CONCATENATE(ProjectDetails[[#This Row],[WBS]]," - ",ProjectDetails[[#This Row],[TÂCHE]])</f>
        <v>4.5 - Vérification des pièces série (métrologie - fonctionnement)</v>
      </c>
      <c r="E41" s="4"/>
      <c r="F41" s="15"/>
      <c r="G41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41" s="6"/>
      <c r="I41" s="7">
        <v>0</v>
      </c>
      <c r="J41" s="36"/>
      <c r="K41" s="37"/>
      <c r="L41" s="37"/>
      <c r="M41" s="37"/>
      <c r="N41" s="37"/>
      <c r="O41" s="37"/>
      <c r="P41" s="38"/>
      <c r="Q41" s="36"/>
      <c r="R41" s="37"/>
      <c r="S41" s="37"/>
      <c r="T41" s="37"/>
      <c r="U41" s="37"/>
      <c r="V41" s="37"/>
      <c r="W41" s="38"/>
      <c r="X41" s="36"/>
      <c r="Y41" s="37"/>
      <c r="Z41" s="37"/>
      <c r="AA41" s="37"/>
      <c r="AB41" s="37"/>
      <c r="AC41" s="37"/>
      <c r="AD41" s="38"/>
      <c r="AE41" s="36"/>
      <c r="AF41" s="37"/>
      <c r="AG41" s="37"/>
      <c r="AH41" s="37"/>
      <c r="AI41" s="37"/>
      <c r="AJ41" s="37"/>
      <c r="AK41" s="38"/>
      <c r="AL41" s="36"/>
      <c r="AM41" s="37"/>
      <c r="AN41" s="37"/>
      <c r="AO41" s="37"/>
      <c r="AP41" s="37"/>
      <c r="AQ41" s="37"/>
      <c r="AR41" s="38"/>
      <c r="AS41" s="36"/>
      <c r="AT41" s="37"/>
      <c r="AU41" s="37"/>
      <c r="AV41" s="37"/>
      <c r="AW41" s="37"/>
      <c r="AX41" s="37"/>
      <c r="AY41" s="38"/>
      <c r="AZ41" s="36"/>
      <c r="BA41" s="37"/>
      <c r="BB41" s="37"/>
      <c r="BC41" s="37"/>
      <c r="BD41" s="37"/>
      <c r="BE41" s="37"/>
      <c r="BF41" s="38"/>
      <c r="BG41" s="36"/>
      <c r="BH41" s="37"/>
      <c r="BI41" s="37"/>
      <c r="BJ41" s="37"/>
      <c r="BK41" s="37"/>
      <c r="BL41" s="37"/>
      <c r="BM41" s="38"/>
    </row>
    <row r="42" spans="1:65" ht="16.5" customHeight="1" x14ac:dyDescent="0.2">
      <c r="A42" s="14">
        <v>2</v>
      </c>
      <c r="B42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4.6</v>
      </c>
      <c r="C42" s="12" t="s">
        <v>39</v>
      </c>
      <c r="D42" s="4" t="str">
        <f>CONCATENATE(ProjectDetails[[#This Row],[WBS]]," - ",ProjectDetails[[#This Row],[TÂCHE]])</f>
        <v>4.6 - Validation des pièces série par la Direction</v>
      </c>
      <c r="E42" s="4"/>
      <c r="F42" s="15"/>
      <c r="G42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42" s="6"/>
      <c r="I42" s="7">
        <v>0</v>
      </c>
      <c r="J42" s="36"/>
      <c r="K42" s="37"/>
      <c r="L42" s="37"/>
      <c r="M42" s="37"/>
      <c r="N42" s="37"/>
      <c r="O42" s="37"/>
      <c r="P42" s="38"/>
      <c r="Q42" s="36"/>
      <c r="R42" s="37"/>
      <c r="S42" s="37"/>
      <c r="T42" s="37"/>
      <c r="U42" s="37"/>
      <c r="V42" s="37"/>
      <c r="W42" s="38"/>
      <c r="X42" s="36"/>
      <c r="Y42" s="37"/>
      <c r="Z42" s="37"/>
      <c r="AA42" s="37"/>
      <c r="AB42" s="37"/>
      <c r="AC42" s="37"/>
      <c r="AD42" s="38"/>
      <c r="AE42" s="36"/>
      <c r="AF42" s="37"/>
      <c r="AG42" s="37"/>
      <c r="AH42" s="37"/>
      <c r="AI42" s="37"/>
      <c r="AJ42" s="37"/>
      <c r="AK42" s="38"/>
      <c r="AL42" s="36"/>
      <c r="AM42" s="37"/>
      <c r="AN42" s="37"/>
      <c r="AO42" s="37"/>
      <c r="AP42" s="37"/>
      <c r="AQ42" s="37"/>
      <c r="AR42" s="38"/>
      <c r="AS42" s="36"/>
      <c r="AT42" s="37"/>
      <c r="AU42" s="37"/>
      <c r="AV42" s="37"/>
      <c r="AW42" s="37"/>
      <c r="AX42" s="37"/>
      <c r="AY42" s="38"/>
      <c r="AZ42" s="36"/>
      <c r="BA42" s="37"/>
      <c r="BB42" s="37"/>
      <c r="BC42" s="37"/>
      <c r="BD42" s="37"/>
      <c r="BE42" s="37"/>
      <c r="BF42" s="38"/>
      <c r="BG42" s="36"/>
      <c r="BH42" s="37"/>
      <c r="BI42" s="37"/>
      <c r="BJ42" s="37"/>
      <c r="BK42" s="37"/>
      <c r="BL42" s="37"/>
      <c r="BM42" s="38"/>
    </row>
    <row r="43" spans="1:65" ht="16.5" customHeight="1" x14ac:dyDescent="0.2">
      <c r="A43" s="14">
        <v>1</v>
      </c>
      <c r="B43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5</v>
      </c>
      <c r="C43" s="4" t="s">
        <v>44</v>
      </c>
      <c r="D43" s="4" t="str">
        <f>CONCATENATE(ProjectDetails[[#This Row],[WBS]]," - ",ProjectDetails[[#This Row],[TÂCHE]])</f>
        <v>5 - PHASE PRODUCTION</v>
      </c>
      <c r="E43" s="4"/>
      <c r="F43" s="15"/>
      <c r="G43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43" s="6"/>
      <c r="I43" s="7">
        <v>0</v>
      </c>
      <c r="J43" s="36"/>
      <c r="K43" s="37"/>
      <c r="L43" s="37"/>
      <c r="M43" s="37"/>
      <c r="N43" s="37"/>
      <c r="O43" s="37"/>
      <c r="P43" s="38"/>
      <c r="Q43" s="36"/>
      <c r="R43" s="37"/>
      <c r="S43" s="37"/>
      <c r="T43" s="37"/>
      <c r="U43" s="37"/>
      <c r="V43" s="37"/>
      <c r="W43" s="38"/>
      <c r="X43" s="36"/>
      <c r="Y43" s="37"/>
      <c r="Z43" s="37"/>
      <c r="AA43" s="37"/>
      <c r="AB43" s="37"/>
      <c r="AC43" s="37"/>
      <c r="AD43" s="38"/>
      <c r="AE43" s="36"/>
      <c r="AF43" s="37"/>
      <c r="AG43" s="37"/>
      <c r="AH43" s="37"/>
      <c r="AI43" s="37"/>
      <c r="AJ43" s="37"/>
      <c r="AK43" s="38"/>
      <c r="AL43" s="36"/>
      <c r="AM43" s="37"/>
      <c r="AN43" s="37"/>
      <c r="AO43" s="37"/>
      <c r="AP43" s="37"/>
      <c r="AQ43" s="37"/>
      <c r="AR43" s="38"/>
      <c r="AS43" s="36"/>
      <c r="AT43" s="37"/>
      <c r="AU43" s="37"/>
      <c r="AV43" s="37"/>
      <c r="AW43" s="37"/>
      <c r="AX43" s="37"/>
      <c r="AY43" s="38"/>
      <c r="AZ43" s="36"/>
      <c r="BA43" s="37"/>
      <c r="BB43" s="37"/>
      <c r="BC43" s="37"/>
      <c r="BD43" s="37"/>
      <c r="BE43" s="37"/>
      <c r="BF43" s="38"/>
      <c r="BG43" s="36"/>
      <c r="BH43" s="37"/>
      <c r="BI43" s="37"/>
      <c r="BJ43" s="37"/>
      <c r="BK43" s="37"/>
      <c r="BL43" s="37"/>
      <c r="BM43" s="38"/>
    </row>
    <row r="44" spans="1:65" ht="16.5" customHeight="1" x14ac:dyDescent="0.2">
      <c r="A44" s="14">
        <v>2</v>
      </c>
      <c r="B44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5.1</v>
      </c>
      <c r="C44" s="12" t="s">
        <v>45</v>
      </c>
      <c r="D44" s="4" t="str">
        <f>CONCATENATE(ProjectDetails[[#This Row],[WBS]]," - ",ProjectDetails[[#This Row],[TÂCHE]])</f>
        <v>5.1 - Accord Direction sur lancement de la production</v>
      </c>
      <c r="E44" s="4"/>
      <c r="F44" s="15"/>
      <c r="G44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44" s="6"/>
      <c r="I44" s="7">
        <v>0</v>
      </c>
      <c r="J44" s="36"/>
      <c r="K44" s="37"/>
      <c r="L44" s="37"/>
      <c r="M44" s="37"/>
      <c r="N44" s="37"/>
      <c r="O44" s="37"/>
      <c r="P44" s="38"/>
      <c r="Q44" s="36"/>
      <c r="R44" s="37"/>
      <c r="S44" s="37"/>
      <c r="T44" s="37"/>
      <c r="U44" s="37"/>
      <c r="V44" s="37"/>
      <c r="W44" s="38"/>
      <c r="X44" s="36"/>
      <c r="Y44" s="37"/>
      <c r="Z44" s="37"/>
      <c r="AA44" s="37"/>
      <c r="AB44" s="37"/>
      <c r="AC44" s="37"/>
      <c r="AD44" s="38"/>
      <c r="AE44" s="36"/>
      <c r="AF44" s="37"/>
      <c r="AG44" s="37"/>
      <c r="AH44" s="37"/>
      <c r="AI44" s="37"/>
      <c r="AJ44" s="37"/>
      <c r="AK44" s="38"/>
      <c r="AL44" s="36"/>
      <c r="AM44" s="37"/>
      <c r="AN44" s="37"/>
      <c r="AO44" s="37"/>
      <c r="AP44" s="37"/>
      <c r="AQ44" s="37"/>
      <c r="AR44" s="38"/>
      <c r="AS44" s="36"/>
      <c r="AT44" s="37"/>
      <c r="AU44" s="37"/>
      <c r="AV44" s="37"/>
      <c r="AW44" s="37"/>
      <c r="AX44" s="37"/>
      <c r="AY44" s="38"/>
      <c r="AZ44" s="36"/>
      <c r="BA44" s="37"/>
      <c r="BB44" s="37"/>
      <c r="BC44" s="37"/>
      <c r="BD44" s="37"/>
      <c r="BE44" s="37"/>
      <c r="BF44" s="38"/>
      <c r="BG44" s="36"/>
      <c r="BH44" s="37"/>
      <c r="BI44" s="37"/>
      <c r="BJ44" s="37"/>
      <c r="BK44" s="37"/>
      <c r="BL44" s="37"/>
      <c r="BM44" s="38"/>
    </row>
    <row r="45" spans="1:65" ht="16.5" customHeight="1" x14ac:dyDescent="0.2">
      <c r="A45" s="14">
        <v>2</v>
      </c>
      <c r="B45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5.2</v>
      </c>
      <c r="C45" s="12" t="s">
        <v>46</v>
      </c>
      <c r="D45" s="4" t="str">
        <f>CONCATENATE(ProjectDetails[[#This Row],[WBS]]," - ",ProjectDetails[[#This Row],[TÂCHE]])</f>
        <v>5.2 - Création du Cahier des Charges Qualité Client</v>
      </c>
      <c r="E45" s="4"/>
      <c r="F45" s="15"/>
      <c r="G45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45" s="6"/>
      <c r="I45" s="7">
        <v>0</v>
      </c>
      <c r="J45" s="36"/>
      <c r="K45" s="37"/>
      <c r="L45" s="37"/>
      <c r="M45" s="37"/>
      <c r="N45" s="37"/>
      <c r="O45" s="37"/>
      <c r="P45" s="38"/>
      <c r="Q45" s="36"/>
      <c r="R45" s="37"/>
      <c r="S45" s="37"/>
      <c r="T45" s="37"/>
      <c r="U45" s="37"/>
      <c r="V45" s="37"/>
      <c r="W45" s="38"/>
      <c r="X45" s="36"/>
      <c r="Y45" s="37"/>
      <c r="Z45" s="37"/>
      <c r="AA45" s="37"/>
      <c r="AB45" s="37"/>
      <c r="AC45" s="37"/>
      <c r="AD45" s="38"/>
      <c r="AE45" s="36"/>
      <c r="AF45" s="37"/>
      <c r="AG45" s="37"/>
      <c r="AH45" s="37"/>
      <c r="AI45" s="37"/>
      <c r="AJ45" s="37"/>
      <c r="AK45" s="38"/>
      <c r="AL45" s="36"/>
      <c r="AM45" s="37"/>
      <c r="AN45" s="37"/>
      <c r="AO45" s="37"/>
      <c r="AP45" s="37"/>
      <c r="AQ45" s="37"/>
      <c r="AR45" s="38"/>
      <c r="AS45" s="36"/>
      <c r="AT45" s="37"/>
      <c r="AU45" s="37"/>
      <c r="AV45" s="37"/>
      <c r="AW45" s="37"/>
      <c r="AX45" s="37"/>
      <c r="AY45" s="38"/>
      <c r="AZ45" s="36"/>
      <c r="BA45" s="37"/>
      <c r="BB45" s="37"/>
      <c r="BC45" s="37"/>
      <c r="BD45" s="37"/>
      <c r="BE45" s="37"/>
      <c r="BF45" s="38"/>
      <c r="BG45" s="36"/>
      <c r="BH45" s="37"/>
      <c r="BI45" s="37"/>
      <c r="BJ45" s="37"/>
      <c r="BK45" s="37"/>
      <c r="BL45" s="37"/>
      <c r="BM45" s="38"/>
    </row>
    <row r="46" spans="1:65" ht="16.5" customHeight="1" x14ac:dyDescent="0.2">
      <c r="A46" s="14">
        <v>2</v>
      </c>
      <c r="B46" s="11" t="str">
        <f>IF(ProjectDetails[[#This Row],[Niv.]]=4,IF(ISERROR(VALUE(SUBSTITUTE(prevWBS,".",""))),"0.0.0.1",IF(ISERROR(FIND("`",SUBSTITUTE(prevWBS,".","`",3))),prevWBS&amp;".1",LEFT(prevWBS,FIND("`",SUBSTITUTE(prevWBS,".","`",3)))&amp;IF(ISERROR(FIND("`",SUBSTITUTE(prevWBS,".","`",4))),VALUE(RIGHT(prevWBS,LEN(prevWBS)-FIND("`",SUBSTITUTE(prevWBS,".","`",3))))+1,VALUE(MID(prevWBS,FIND("`",SUBSTITUTE(prevWBS,".","`",3))+1,(FIND("`",SUBSTITUTE(prevWBS,".","`",4))-FIND("`",SUBSTITUTE(prevWBS,".","`",3))-1)))+1))),IF(ProjectDetails[[#This Row],[Niv.]]=3,IF(ISERROR(VALUE(SUBSTITUTE(prevWBS,".",""))),"0.0.1",IF(ISERROR(FIND("`",SUBSTITUTE(prevWBS,".","`",2))),prevWBS&amp;".1",LEFT(prevWBS,FIND("`",SUBSTITUTE(prevWBS,".","`",2)))&amp;IF(ISERROR(FIND("`",SUBSTITUTE(prevWBS,".","`",3))),VALUE(RIGHT(prevWBS,LEN(prevWBS)-FIND("`",SUBSTITUTE(prevWBS,".","`",2))))+1,VALUE(MID(prevWBS,FIND("`",SUBSTITUTE(prevWBS,".","`",2))+1,(FIND("`",SUBSTITUTE(prevWBS,".","`",3))-FIND("`",SUBSTITUTE(prevWBS,".","`",2))-1)))+1))),IF(ProjectDetails[[#This Row],[Niv.]]=2,IF(ISERROR(VALUE(SUBSTITUTE(prevWBS,".",""))),"0.1",IF(ISERROR(FIND("`",SUBSTITUTE(prevWBS,".","`",1))),prevWBS&amp;".1",LEFT(prevWBS,FIND("`",SUBSTITUTE(prevWBS,".","`",1)))&amp;IF(ISERROR(FIND("`",SUBSTITUTE(prevWBS,".","`",2))),VALUE(RIGHT(prevWBS,LEN(prevWBS)-FIND("`",SUBSTITUTE(prevWBS,".","`",1))))+1,VALUE(MID(prevWBS,FIND("`",SUBSTITUTE(prevWBS,".","`",1))+1,(FIND("`",SUBSTITUTE(prevWBS,".","`",2))-FIND("`",SUBSTITUTE(prevWBS,".","`",1))-1)))+1))),IF(ProjectDetails[[#This Row],[Niv.]]=1,IF(ISERROR(VALUE(SUBSTITUTE(prevWBS,".",""))),"1",IF(ISERROR(FIND("`",SUBSTITUTE(prevWBS,".","`",1))),TEXT(VALUE(prevWBS)+1,"#"),TEXT(VALUE(LEFT(prevWBS,FIND("`",SUBSTITUTE(prevWBS,".","`",1))-1))+1,"#")))))))</f>
        <v>5.3</v>
      </c>
      <c r="C46" s="12" t="s">
        <v>47</v>
      </c>
      <c r="D46" s="4" t="str">
        <f>CONCATENATE(ProjectDetails[[#This Row],[WBS]]," - ",ProjectDetails[[#This Row],[TÂCHE]])</f>
        <v>5.3 - Validation du Cahier des Charges Qualité Client par la Direction</v>
      </c>
      <c r="E46" s="4"/>
      <c r="F46" s="15"/>
      <c r="G46" s="15" t="str">
        <f>IF(ISBLANK(ProjectDetails[[#This Row],[DÉBUT]])," - ",IF(ProjectDetails[[#This Row],[DURÉE
(jrs ouvrés)]]=0,ProjectDetails[[#This Row],[DÉBUT]],WORKDAY.INTL(ProjectDetails[[#This Row],[DÉBUT]],ProjectDetails[[#This Row],[DURÉE
(jrs ouvrés)]]-1,1,Tableau2[[Date pour année n]:[Date pour année n+1]])))</f>
        <v xml:space="preserve"> - </v>
      </c>
      <c r="H46" s="6"/>
      <c r="I46" s="7">
        <v>0</v>
      </c>
      <c r="J46" s="36"/>
      <c r="K46" s="37"/>
      <c r="L46" s="37"/>
      <c r="M46" s="37"/>
      <c r="N46" s="37"/>
      <c r="O46" s="37"/>
      <c r="P46" s="38"/>
      <c r="Q46" s="36"/>
      <c r="R46" s="37"/>
      <c r="S46" s="37"/>
      <c r="T46" s="37"/>
      <c r="U46" s="37"/>
      <c r="V46" s="37"/>
      <c r="W46" s="38"/>
      <c r="X46" s="36"/>
      <c r="Y46" s="37"/>
      <c r="Z46" s="37"/>
      <c r="AA46" s="37"/>
      <c r="AB46" s="37"/>
      <c r="AC46" s="37"/>
      <c r="AD46" s="38"/>
      <c r="AE46" s="36"/>
      <c r="AF46" s="37"/>
      <c r="AG46" s="37"/>
      <c r="AH46" s="37"/>
      <c r="AI46" s="37"/>
      <c r="AJ46" s="37"/>
      <c r="AK46" s="38"/>
      <c r="AL46" s="36"/>
      <c r="AM46" s="37"/>
      <c r="AN46" s="37"/>
      <c r="AO46" s="37"/>
      <c r="AP46" s="37"/>
      <c r="AQ46" s="37"/>
      <c r="AR46" s="38"/>
      <c r="AS46" s="36"/>
      <c r="AT46" s="37"/>
      <c r="AU46" s="37"/>
      <c r="AV46" s="37"/>
      <c r="AW46" s="37"/>
      <c r="AX46" s="37"/>
      <c r="AY46" s="38"/>
      <c r="AZ46" s="36"/>
      <c r="BA46" s="37"/>
      <c r="BB46" s="37"/>
      <c r="BC46" s="37"/>
      <c r="BD46" s="37"/>
      <c r="BE46" s="37"/>
      <c r="BF46" s="38"/>
      <c r="BG46" s="36"/>
      <c r="BH46" s="37"/>
      <c r="BI46" s="37"/>
      <c r="BJ46" s="37"/>
      <c r="BK46" s="37"/>
      <c r="BL46" s="37"/>
      <c r="BM46" s="38"/>
    </row>
    <row r="47" spans="1:65" ht="16.5" customHeight="1" x14ac:dyDescent="0.2">
      <c r="A47" s="2"/>
      <c r="B47" s="3"/>
      <c r="C47" s="3"/>
    </row>
    <row r="48" spans="1:65" ht="16.5" customHeight="1" x14ac:dyDescent="0.2">
      <c r="A48" s="2"/>
      <c r="B48" s="3"/>
      <c r="C48" s="3"/>
    </row>
    <row r="49" spans="1:3" ht="16.5" customHeight="1" x14ac:dyDescent="0.2">
      <c r="A49" s="2"/>
      <c r="B49" s="3"/>
      <c r="C49" s="3"/>
    </row>
    <row r="50" spans="1:3" ht="16.5" customHeight="1" x14ac:dyDescent="0.2">
      <c r="A50" s="2"/>
      <c r="B50" s="3"/>
      <c r="C50" s="3"/>
    </row>
    <row r="51" spans="1:3" ht="16.5" customHeight="1" x14ac:dyDescent="0.2">
      <c r="A51" s="2"/>
      <c r="B51" s="3"/>
      <c r="C51" s="3"/>
    </row>
    <row r="52" spans="1:3" ht="16.5" customHeight="1" x14ac:dyDescent="0.2">
      <c r="A52" s="2"/>
      <c r="B52" s="3"/>
      <c r="C52" s="3"/>
    </row>
    <row r="53" spans="1:3" ht="16.5" customHeight="1" x14ac:dyDescent="0.2">
      <c r="A53" s="2"/>
      <c r="B53" s="3"/>
      <c r="C53" s="3"/>
    </row>
    <row r="54" spans="1:3" ht="16.5" customHeight="1" x14ac:dyDescent="0.2">
      <c r="A54" s="2"/>
      <c r="B54" s="3"/>
      <c r="C54" s="3"/>
    </row>
    <row r="55" spans="1:3" ht="16.5" customHeight="1" x14ac:dyDescent="0.2">
      <c r="A55" s="2"/>
      <c r="B55" s="3"/>
      <c r="C55" s="3"/>
    </row>
    <row r="56" spans="1:3" ht="16.5" customHeight="1" x14ac:dyDescent="0.2">
      <c r="A56" s="2"/>
      <c r="B56" s="3"/>
      <c r="C56" s="3"/>
    </row>
    <row r="57" spans="1:3" ht="16.5" customHeight="1" x14ac:dyDescent="0.2">
      <c r="A57" s="2"/>
      <c r="B57" s="3"/>
      <c r="C57" s="3"/>
    </row>
    <row r="58" spans="1:3" ht="16.5" customHeight="1" x14ac:dyDescent="0.2">
      <c r="A58" s="2"/>
      <c r="B58" s="3"/>
      <c r="C58" s="3"/>
    </row>
    <row r="59" spans="1:3" ht="16.5" customHeight="1" x14ac:dyDescent="0.2">
      <c r="A59" s="2"/>
      <c r="B59" s="3"/>
      <c r="C59" s="3"/>
    </row>
    <row r="60" spans="1:3" ht="16.5" customHeight="1" x14ac:dyDescent="0.2">
      <c r="A60" s="2"/>
      <c r="B60" s="3"/>
      <c r="C60" s="3"/>
    </row>
    <row r="61" spans="1:3" ht="16.5" customHeight="1" x14ac:dyDescent="0.2">
      <c r="A61" s="2"/>
      <c r="B61" s="3"/>
      <c r="C61" s="3"/>
    </row>
    <row r="62" spans="1:3" ht="16.5" customHeight="1" x14ac:dyDescent="0.2">
      <c r="A62" s="2"/>
      <c r="B62" s="3"/>
      <c r="C62" s="3"/>
    </row>
    <row r="63" spans="1:3" ht="16.5" customHeight="1" x14ac:dyDescent="0.2">
      <c r="A63" s="2"/>
      <c r="B63" s="3"/>
      <c r="C63" s="3"/>
    </row>
    <row r="64" spans="1:3" ht="16.5" customHeight="1" x14ac:dyDescent="0.2">
      <c r="A64" s="2"/>
      <c r="B64" s="3"/>
      <c r="C64" s="3"/>
    </row>
    <row r="65" spans="1:3" ht="16.5" customHeight="1" x14ac:dyDescent="0.2">
      <c r="A65" s="2"/>
      <c r="B65" s="3"/>
      <c r="C65" s="3"/>
    </row>
    <row r="66" spans="1:3" ht="16.5" customHeight="1" x14ac:dyDescent="0.2">
      <c r="A66" s="2"/>
      <c r="B66" s="3"/>
      <c r="C66" s="3"/>
    </row>
    <row r="67" spans="1:3" ht="16.5" customHeight="1" x14ac:dyDescent="0.2">
      <c r="A67" s="2"/>
      <c r="B67" s="3"/>
      <c r="C67" s="3"/>
    </row>
    <row r="68" spans="1:3" ht="16.5" customHeight="1" x14ac:dyDescent="0.2">
      <c r="A68" s="2"/>
      <c r="B68" s="3"/>
      <c r="C68" s="3"/>
    </row>
    <row r="69" spans="1:3" ht="16.5" customHeight="1" x14ac:dyDescent="0.2">
      <c r="A69" s="2"/>
      <c r="B69" s="3"/>
      <c r="C69" s="3"/>
    </row>
    <row r="70" spans="1:3" ht="16.5" customHeight="1" x14ac:dyDescent="0.2">
      <c r="A70" s="2"/>
      <c r="B70" s="3"/>
      <c r="C70" s="3"/>
    </row>
    <row r="71" spans="1:3" ht="16.5" customHeight="1" x14ac:dyDescent="0.2">
      <c r="A71" s="2"/>
      <c r="B71" s="3"/>
      <c r="C71" s="3"/>
    </row>
    <row r="72" spans="1:3" ht="16.5" customHeight="1" x14ac:dyDescent="0.2">
      <c r="A72" s="2"/>
      <c r="B72" s="3"/>
      <c r="C72" s="3"/>
    </row>
    <row r="73" spans="1:3" ht="16.5" customHeight="1" x14ac:dyDescent="0.2">
      <c r="A73" s="2"/>
      <c r="B73" s="3"/>
      <c r="C73" s="3"/>
    </row>
    <row r="74" spans="1:3" ht="16.5" customHeight="1" x14ac:dyDescent="0.2">
      <c r="A74" s="2"/>
      <c r="B74" s="3"/>
      <c r="C74" s="3"/>
    </row>
    <row r="75" spans="1:3" ht="16.5" customHeight="1" x14ac:dyDescent="0.2">
      <c r="A75" s="2"/>
      <c r="B75" s="3"/>
      <c r="C75" s="3"/>
    </row>
    <row r="76" spans="1:3" ht="16.5" customHeight="1" x14ac:dyDescent="0.2">
      <c r="A76" s="2"/>
      <c r="B76" s="3"/>
      <c r="C76" s="3"/>
    </row>
    <row r="77" spans="1:3" ht="16.5" customHeight="1" x14ac:dyDescent="0.2">
      <c r="A77" s="2"/>
      <c r="B77" s="3"/>
      <c r="C77" s="3"/>
    </row>
    <row r="78" spans="1:3" ht="16.5" customHeight="1" x14ac:dyDescent="0.2">
      <c r="A78" s="2"/>
      <c r="B78" s="3"/>
      <c r="C78" s="3"/>
    </row>
    <row r="79" spans="1:3" ht="16.5" customHeight="1" x14ac:dyDescent="0.2">
      <c r="A79" s="2"/>
      <c r="B79" s="3"/>
      <c r="C79" s="3"/>
    </row>
    <row r="80" spans="1:3" ht="16.5" customHeight="1" x14ac:dyDescent="0.2">
      <c r="A80" s="2"/>
      <c r="B80" s="3"/>
      <c r="C80" s="3"/>
    </row>
    <row r="81" spans="1:3" ht="16.5" customHeight="1" x14ac:dyDescent="0.2">
      <c r="A81" s="2"/>
      <c r="B81" s="3"/>
      <c r="C81" s="3"/>
    </row>
    <row r="82" spans="1:3" ht="16.5" customHeight="1" x14ac:dyDescent="0.2">
      <c r="A82" s="2"/>
      <c r="B82" s="3"/>
      <c r="C82" s="3"/>
    </row>
    <row r="83" spans="1:3" ht="16.5" customHeight="1" x14ac:dyDescent="0.2">
      <c r="A83" s="2"/>
      <c r="B83" s="3"/>
      <c r="C83" s="3"/>
    </row>
    <row r="84" spans="1:3" ht="16.5" customHeight="1" x14ac:dyDescent="0.2">
      <c r="A84" s="2"/>
      <c r="B84" s="3"/>
      <c r="C84" s="3"/>
    </row>
    <row r="85" spans="1:3" ht="16.5" customHeight="1" x14ac:dyDescent="0.2">
      <c r="A85" s="2"/>
      <c r="B85" s="3"/>
      <c r="C85" s="3"/>
    </row>
    <row r="86" spans="1:3" ht="16.5" customHeight="1" x14ac:dyDescent="0.2">
      <c r="A86" s="2"/>
      <c r="B86" s="3"/>
      <c r="C86" s="3"/>
    </row>
    <row r="87" spans="1:3" ht="16.5" customHeight="1" x14ac:dyDescent="0.2">
      <c r="A87" s="2"/>
      <c r="B87" s="3"/>
      <c r="C87" s="3"/>
    </row>
    <row r="88" spans="1:3" ht="16.5" customHeight="1" x14ac:dyDescent="0.2">
      <c r="A88" s="2"/>
      <c r="B88" s="3"/>
      <c r="C88" s="3"/>
    </row>
    <row r="89" spans="1:3" ht="16.5" customHeight="1" x14ac:dyDescent="0.2">
      <c r="A89" s="2"/>
      <c r="B89" s="3"/>
      <c r="C89" s="3"/>
    </row>
    <row r="90" spans="1:3" ht="16.5" customHeight="1" x14ac:dyDescent="0.2">
      <c r="A90" s="2"/>
      <c r="B90" s="3"/>
      <c r="C90" s="3"/>
    </row>
    <row r="91" spans="1:3" ht="16.5" customHeight="1" x14ac:dyDescent="0.2">
      <c r="A91" s="2"/>
      <c r="B91" s="3"/>
      <c r="C91" s="3"/>
    </row>
    <row r="92" spans="1:3" ht="16.5" customHeight="1" x14ac:dyDescent="0.2">
      <c r="A92" s="2"/>
      <c r="B92" s="3"/>
      <c r="C92" s="3"/>
    </row>
    <row r="93" spans="1:3" ht="16.5" customHeight="1" x14ac:dyDescent="0.2">
      <c r="A93" s="2"/>
      <c r="B93" s="3"/>
      <c r="C93" s="3"/>
    </row>
    <row r="94" spans="1:3" ht="16.5" customHeight="1" x14ac:dyDescent="0.2">
      <c r="A94" s="2"/>
      <c r="B94" s="3"/>
      <c r="C94" s="3"/>
    </row>
    <row r="95" spans="1:3" ht="16.5" customHeight="1" x14ac:dyDescent="0.2">
      <c r="A95" s="2"/>
      <c r="B95" s="3"/>
      <c r="C95" s="3"/>
    </row>
    <row r="96" spans="1:3" ht="16.5" customHeight="1" x14ac:dyDescent="0.2">
      <c r="A96" s="2"/>
      <c r="B96" s="3"/>
      <c r="C96" s="3"/>
    </row>
    <row r="97" spans="1:3" ht="16.5" customHeight="1" x14ac:dyDescent="0.2">
      <c r="A97" s="2"/>
      <c r="B97" s="3"/>
      <c r="C97" s="3"/>
    </row>
    <row r="98" spans="1:3" ht="16.5" customHeight="1" x14ac:dyDescent="0.2">
      <c r="A98" s="2"/>
      <c r="B98" s="3"/>
      <c r="C98" s="3"/>
    </row>
    <row r="99" spans="1:3" ht="16.5" customHeight="1" x14ac:dyDescent="0.2">
      <c r="A99" s="2"/>
      <c r="B99" s="3"/>
      <c r="C99" s="3"/>
    </row>
    <row r="100" spans="1:3" ht="16.5" customHeight="1" x14ac:dyDescent="0.2">
      <c r="A100" s="2"/>
      <c r="B100" s="3"/>
      <c r="C100" s="3"/>
    </row>
    <row r="101" spans="1:3" ht="16.5" customHeight="1" x14ac:dyDescent="0.2">
      <c r="A101" s="2"/>
      <c r="B101" s="3"/>
      <c r="C101" s="3"/>
    </row>
    <row r="102" spans="1:3" ht="16.5" customHeight="1" x14ac:dyDescent="0.2">
      <c r="A102" s="2"/>
      <c r="B102" s="3"/>
      <c r="C102" s="3"/>
    </row>
    <row r="103" spans="1:3" ht="16.5" customHeight="1" x14ac:dyDescent="0.2">
      <c r="A103" s="2"/>
      <c r="B103" s="3"/>
      <c r="C103" s="3"/>
    </row>
    <row r="104" spans="1:3" ht="16.5" customHeight="1" x14ac:dyDescent="0.2">
      <c r="A104" s="2"/>
      <c r="B104" s="3"/>
      <c r="C104" s="3"/>
    </row>
    <row r="105" spans="1:3" ht="16.5" customHeight="1" x14ac:dyDescent="0.2">
      <c r="A105" s="2"/>
      <c r="B105" s="3"/>
      <c r="C105" s="3"/>
    </row>
    <row r="106" spans="1:3" ht="16.5" customHeight="1" x14ac:dyDescent="0.2">
      <c r="A106" s="2"/>
      <c r="B106" s="3"/>
      <c r="C106" s="3"/>
    </row>
    <row r="107" spans="1:3" ht="16.5" customHeight="1" x14ac:dyDescent="0.2">
      <c r="A107" s="2"/>
      <c r="B107" s="3"/>
      <c r="C107" s="3"/>
    </row>
    <row r="108" spans="1:3" ht="16.5" customHeight="1" x14ac:dyDescent="0.2">
      <c r="A108" s="2"/>
      <c r="B108" s="3"/>
      <c r="C108" s="3"/>
    </row>
    <row r="109" spans="1:3" ht="16.5" customHeight="1" x14ac:dyDescent="0.2">
      <c r="A109" s="2"/>
      <c r="B109" s="3"/>
      <c r="C109" s="3"/>
    </row>
    <row r="110" spans="1:3" ht="16.5" customHeight="1" x14ac:dyDescent="0.2">
      <c r="A110" s="2"/>
      <c r="B110" s="3"/>
      <c r="C110" s="3"/>
    </row>
    <row r="111" spans="1:3" ht="16.5" customHeight="1" x14ac:dyDescent="0.2">
      <c r="A111" s="2"/>
      <c r="B111" s="3"/>
      <c r="C111" s="3"/>
    </row>
    <row r="112" spans="1:3" ht="16.5" customHeight="1" x14ac:dyDescent="0.2">
      <c r="A112" s="2"/>
      <c r="B112" s="3"/>
      <c r="C112" s="3"/>
    </row>
    <row r="113" spans="1:3" ht="16.5" customHeight="1" x14ac:dyDescent="0.2">
      <c r="A113" s="2"/>
      <c r="B113" s="3"/>
      <c r="C113" s="3"/>
    </row>
    <row r="114" spans="1:3" ht="16.5" customHeight="1" x14ac:dyDescent="0.2">
      <c r="A114" s="2"/>
      <c r="B114" s="3"/>
      <c r="C114" s="3"/>
    </row>
    <row r="115" spans="1:3" ht="16.5" customHeight="1" x14ac:dyDescent="0.2">
      <c r="A115" s="2"/>
      <c r="B115" s="3"/>
      <c r="C115" s="3"/>
    </row>
    <row r="116" spans="1:3" ht="16.5" customHeight="1" x14ac:dyDescent="0.2">
      <c r="A116" s="2"/>
      <c r="B116" s="3"/>
      <c r="C116" s="3"/>
    </row>
    <row r="117" spans="1:3" ht="16.5" customHeight="1" x14ac:dyDescent="0.2">
      <c r="A117" s="2"/>
      <c r="B117" s="3"/>
      <c r="C117" s="3"/>
    </row>
    <row r="118" spans="1:3" ht="16.5" customHeight="1" x14ac:dyDescent="0.2">
      <c r="A118" s="2"/>
      <c r="B118" s="3"/>
      <c r="C118" s="3"/>
    </row>
    <row r="119" spans="1:3" ht="16.5" customHeight="1" x14ac:dyDescent="0.2">
      <c r="A119" s="2"/>
      <c r="B119" s="3"/>
      <c r="C119" s="3"/>
    </row>
    <row r="120" spans="1:3" ht="16.5" customHeight="1" x14ac:dyDescent="0.2">
      <c r="A120" s="2"/>
      <c r="B120" s="3"/>
      <c r="C120" s="3"/>
    </row>
    <row r="121" spans="1:3" ht="16.5" customHeight="1" x14ac:dyDescent="0.2">
      <c r="A121" s="2"/>
      <c r="B121" s="3"/>
      <c r="C121" s="3"/>
    </row>
    <row r="122" spans="1:3" ht="16.5" customHeight="1" x14ac:dyDescent="0.2">
      <c r="A122" s="2"/>
      <c r="B122" s="3"/>
      <c r="C122" s="3"/>
    </row>
    <row r="123" spans="1:3" ht="16.5" customHeight="1" x14ac:dyDescent="0.2">
      <c r="A123" s="2"/>
      <c r="B123" s="3"/>
      <c r="C123" s="3"/>
    </row>
    <row r="124" spans="1:3" ht="16.5" customHeight="1" x14ac:dyDescent="0.2">
      <c r="A124" s="2"/>
      <c r="B124" s="3"/>
      <c r="C124" s="3"/>
    </row>
    <row r="125" spans="1:3" ht="16.5" customHeight="1" x14ac:dyDescent="0.2">
      <c r="A125" s="2"/>
      <c r="B125" s="3"/>
      <c r="C125" s="3"/>
    </row>
    <row r="126" spans="1:3" ht="16.5" customHeight="1" x14ac:dyDescent="0.2">
      <c r="A126" s="2"/>
      <c r="B126" s="3"/>
      <c r="C126" s="3"/>
    </row>
    <row r="127" spans="1:3" ht="16.5" customHeight="1" x14ac:dyDescent="0.2">
      <c r="A127" s="2"/>
      <c r="B127" s="3"/>
      <c r="C127" s="3"/>
    </row>
    <row r="128" spans="1:3" ht="16.5" customHeight="1" x14ac:dyDescent="0.2">
      <c r="A128" s="2"/>
      <c r="B128" s="3"/>
      <c r="C128" s="3"/>
    </row>
    <row r="129" spans="1:3" ht="16.5" customHeight="1" x14ac:dyDescent="0.2">
      <c r="A129" s="2"/>
      <c r="B129" s="3"/>
      <c r="C129" s="3"/>
    </row>
    <row r="130" spans="1:3" ht="16.5" customHeight="1" x14ac:dyDescent="0.2">
      <c r="A130" s="2"/>
      <c r="B130" s="3"/>
      <c r="C130" s="3"/>
    </row>
    <row r="131" spans="1:3" ht="16.5" customHeight="1" x14ac:dyDescent="0.2">
      <c r="A131" s="2"/>
      <c r="B131" s="3"/>
      <c r="C131" s="3"/>
    </row>
    <row r="132" spans="1:3" ht="16.5" customHeight="1" x14ac:dyDescent="0.2">
      <c r="A132" s="2"/>
      <c r="B132" s="3"/>
      <c r="C132" s="3"/>
    </row>
    <row r="133" spans="1:3" ht="16.5" customHeight="1" x14ac:dyDescent="0.2">
      <c r="A133" s="2"/>
      <c r="B133" s="3"/>
      <c r="C133" s="3"/>
    </row>
    <row r="134" spans="1:3" ht="16.5" customHeight="1" x14ac:dyDescent="0.2">
      <c r="A134" s="2"/>
      <c r="B134" s="3"/>
      <c r="C134" s="3"/>
    </row>
    <row r="135" spans="1:3" ht="16.5" customHeight="1" x14ac:dyDescent="0.2">
      <c r="A135" s="2"/>
      <c r="B135" s="3"/>
      <c r="C135" s="3"/>
    </row>
    <row r="136" spans="1:3" ht="16.5" customHeight="1" x14ac:dyDescent="0.2"/>
    <row r="137" spans="1:3" ht="16.5" customHeight="1" x14ac:dyDescent="0.2"/>
    <row r="138" spans="1:3" ht="16.5" customHeight="1" x14ac:dyDescent="0.2"/>
    <row r="139" spans="1:3" ht="16.5" customHeight="1" x14ac:dyDescent="0.2"/>
    <row r="140" spans="1:3" ht="16.5" customHeight="1" x14ac:dyDescent="0.2"/>
    <row r="141" spans="1:3" ht="16.5" customHeight="1" x14ac:dyDescent="0.2"/>
    <row r="142" spans="1:3" ht="16.5" customHeight="1" x14ac:dyDescent="0.2"/>
    <row r="143" spans="1:3" ht="16.5" customHeight="1" x14ac:dyDescent="0.2"/>
    <row r="144" spans="1:3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</sheetData>
  <mergeCells count="18">
    <mergeCell ref="BG3:BM3"/>
    <mergeCell ref="Q2:W2"/>
    <mergeCell ref="X2:AD2"/>
    <mergeCell ref="AE2:AK2"/>
    <mergeCell ref="AL2:AR2"/>
    <mergeCell ref="AS2:AY2"/>
    <mergeCell ref="AZ2:BF2"/>
    <mergeCell ref="BG2:BM2"/>
    <mergeCell ref="X3:AD3"/>
    <mergeCell ref="AE3:AK3"/>
    <mergeCell ref="AL3:AR3"/>
    <mergeCell ref="AS3:AY3"/>
    <mergeCell ref="AZ3:BF3"/>
    <mergeCell ref="B1:I1"/>
    <mergeCell ref="J2:P2"/>
    <mergeCell ref="J3:P3"/>
    <mergeCell ref="Q3:W3"/>
    <mergeCell ref="B3:C4"/>
  </mergeCells>
  <conditionalFormatting sqref="C7:H46">
    <cfRule type="expression" dxfId="4" priority="1">
      <formula>AND(OR($A7=4,$A7=3),nextWBS=$A7+1)</formula>
    </cfRule>
    <cfRule type="expression" dxfId="3" priority="2">
      <formula>nextWBS=$A7+1</formula>
    </cfRule>
    <cfRule type="expression" dxfId="2" priority="3">
      <formula>OR($A7=4,$A7=3)</formula>
    </cfRule>
  </conditionalFormatting>
  <conditionalFormatting sqref="I7:I46">
    <cfRule type="dataBar" priority="15">
      <dataBar>
        <cfvo type="num" val="0"/>
        <cfvo type="num" val="1"/>
        <color rgb="FF00FF99"/>
      </dataBar>
      <extLst>
        <ext xmlns:x14="http://schemas.microsoft.com/office/spreadsheetml/2009/9/main" uri="{B025F937-C7B1-47D3-B67F-A62EFF666E3E}">
          <x14:id>{A434BF7C-F374-4D34-8CFD-AADB2A91C30F}</x14:id>
        </ext>
      </extLst>
    </cfRule>
  </conditionalFormatting>
  <conditionalFormatting sqref="J4:BM46">
    <cfRule type="expression" dxfId="140" priority="5">
      <formula>OR(WEEKDAY(J$4,2)=6,WEEKDAY(J$4,2)=7)</formula>
    </cfRule>
    <cfRule type="expression" dxfId="139" priority="6">
      <formula>J$4=TODAY()</formula>
    </cfRule>
  </conditionalFormatting>
  <conditionalFormatting sqref="J6:BM6">
    <cfRule type="expression" dxfId="138" priority="7">
      <formula>J$4=TODAY()</formula>
    </cfRule>
  </conditionalFormatting>
  <conditionalFormatting sqref="J7:BM46">
    <cfRule type="expression" dxfId="1" priority="9">
      <formula>AND($F7&lt;=J$4,ROUNDDOWN(($G7-$F7+1)*$I7,0)+$F7-1&gt;=J$4)</formula>
    </cfRule>
    <cfRule type="expression" dxfId="0" priority="14">
      <formula>AND(NOT(ISBLANK($F7)),$F7&lt;=J$4,$G7&gt;=J$4)</formula>
    </cfRule>
  </conditionalFormatting>
  <conditionalFormatting sqref="BO4 J4:BM5">
    <cfRule type="expression" dxfId="137" priority="10">
      <formula>J$4=TODAY()</formula>
    </cfRule>
  </conditionalFormatting>
  <dataValidations count="2">
    <dataValidation type="list" allowBlank="1" showInputMessage="1" showErrorMessage="1" sqref="A7:A46" xr:uid="{356A4F27-A4EA-41A9-8BFD-19F2E69BFF56}">
      <formula1>"1,2,3,4"</formula1>
    </dataValidation>
    <dataValidation type="decimal" allowBlank="1" showInputMessage="1" showErrorMessage="1" sqref="I7:I46" xr:uid="{D709795C-D58D-4AC4-8329-E5127CDC0001}">
      <formula1>0</formula1>
      <formula2>1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9" fitToHeight="0" orientation="landscape" horizontalDpi="200" verticalDpi="200" r:id="rId1"/>
  <headerFooter>
    <oddFooter>&amp;LÉdité le &amp;D&amp;C&amp;A&amp;RPage &amp;P sur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Scroll Bar 1">
              <controlPr defaultSize="0" print="0" autoPict="0">
                <anchor moveWithCells="1">
                  <from>
                    <xdr:col>9</xdr:col>
                    <xdr:colOff>180975</xdr:colOff>
                    <xdr:row>0</xdr:row>
                    <xdr:rowOff>304800</xdr:rowOff>
                  </from>
                  <to>
                    <xdr:col>64</xdr:col>
                    <xdr:colOff>142875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34BF7C-F374-4D34-8CFD-AADB2A91C30F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rgb="FF00CC99"/>
              <x14:negativeFillColor rgb="FFFF0000"/>
              <x14:axisColor rgb="FF000000"/>
            </x14:dataBar>
          </x14:cfRule>
          <xm:sqref>I7:I46</xm:sqref>
        </x14:conditionalFormatting>
        <x14:conditionalFormatting xmlns:xm="http://schemas.microsoft.com/office/excel/2006/main">
          <x14:cfRule type="expression" priority="4" id="{4C82BEB4-9AF0-42A8-91E9-7D592BC52352}">
            <xm:f>COUNTIF('Données supplémentaires'!$C$2:$D$12,J$4)</xm:f>
            <x14:dxf>
              <fill>
                <patternFill patternType="lightTrellis">
                  <fgColor theme="9" tint="-0.24994659260841701"/>
                </patternFill>
              </fill>
            </x14:dxf>
          </x14:cfRule>
          <xm:sqref>J4:BM46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7" tint="-0.249977111117893"/>
  </sheetPr>
  <dimension ref="B1:D15"/>
  <sheetViews>
    <sheetView showGridLines="0" zoomScaleNormal="100" workbookViewId="0">
      <selection activeCell="C2" sqref="C2"/>
    </sheetView>
  </sheetViews>
  <sheetFormatPr baseColWidth="10" defaultColWidth="9.28515625" defaultRowHeight="12.75" x14ac:dyDescent="0.2"/>
  <cols>
    <col min="2" max="2" width="15.5703125" bestFit="1" customWidth="1"/>
    <col min="3" max="3" width="17.42578125" customWidth="1"/>
    <col min="4" max="4" width="19.28515625" customWidth="1"/>
  </cols>
  <sheetData>
    <row r="1" spans="2:4" x14ac:dyDescent="0.2">
      <c r="B1" t="s">
        <v>50</v>
      </c>
      <c r="C1" t="s">
        <v>62</v>
      </c>
      <c r="D1" t="s">
        <v>63</v>
      </c>
    </row>
    <row r="2" spans="2:4" x14ac:dyDescent="0.2">
      <c r="B2" t="s">
        <v>51</v>
      </c>
      <c r="C2" s="17">
        <f>DATE(annéeN,1,1)</f>
        <v>46023</v>
      </c>
      <c r="D2" s="17">
        <f>DATE(annéeN_1,1,1)</f>
        <v>46388</v>
      </c>
    </row>
    <row r="3" spans="2:4" ht="16.5" customHeight="1" x14ac:dyDescent="0.2">
      <c r="B3" t="s">
        <v>52</v>
      </c>
      <c r="C3" s="17">
        <f>IF(MOD(19*MOD(annéeN,19)+24,30)+MOD(2*MOD(annéeN,4)+4*MOD(annéeN,7)+6*MOD(19*MOD(annéeN,19)+24,30)+5,7)-9&lt;=0,DATE(annéeN,3,22+MOD(19*MOD(annéeN,19)+24,30)+MOD(2*MOD(annéeN,4)+4*MOD(annéeN,7)+6*MOD(19*MOD(annéeN,19)+24,30)+5,7)),DATE(annéeN,4,MOD(19*MOD(annéeN,19)+24,30)+MOD(2*MOD(annéeN,4)+4*MOD(annéeN,7)+6*MOD(19*MOD(annéeN,19)+24,30)+5,7)-9))+1</f>
        <v>46118</v>
      </c>
      <c r="D3" s="17">
        <f>IF(MOD(19*MOD(annéeN_1,19)+24,30)+MOD(2*MOD(annéeN_1,4)+4*MOD(annéeN_1,7)+6*MOD(19*MOD(annéeN_1,19)+24,30)+5,7)-9&lt;=0,DATE(annéeN_1,3,22+MOD(19*MOD(annéeN_1,19)+24,30)+MOD(2*MOD(annéeN_1,4)+4*MOD(annéeN_1,7)+6*MOD(19*MOD(annéeN_1,19)+24,30)+5,7)),DATE(annéeN_1,4,MOD(19*MOD(annéeN_1,19)+24,30)+MOD(2*MOD(annéeN_1,4)+4*MOD(annéeN_1,7)+6*MOD(19*MOD(annéeN_1,19)+24,30)+5,7)-9))+1</f>
        <v>46475</v>
      </c>
    </row>
    <row r="4" spans="2:4" ht="16.5" customHeight="1" x14ac:dyDescent="0.2">
      <c r="B4" t="s">
        <v>53</v>
      </c>
      <c r="C4" s="17">
        <f>DATE(annéeN,5,1)</f>
        <v>46143</v>
      </c>
      <c r="D4" s="17">
        <f>DATE(annéeN_1,5,1)</f>
        <v>46508</v>
      </c>
    </row>
    <row r="5" spans="2:4" ht="16.5" customHeight="1" x14ac:dyDescent="0.2">
      <c r="B5" t="s">
        <v>54</v>
      </c>
      <c r="C5" s="17">
        <f>DATE(annéeN,5,8)</f>
        <v>46150</v>
      </c>
      <c r="D5" s="17">
        <f>DATE(annéeN_1,5,8)</f>
        <v>46515</v>
      </c>
    </row>
    <row r="6" spans="2:4" ht="16.5" customHeight="1" x14ac:dyDescent="0.2">
      <c r="B6" t="s">
        <v>55</v>
      </c>
      <c r="C6" s="17">
        <f>C3+38</f>
        <v>46156</v>
      </c>
      <c r="D6" s="17">
        <f>D3+38</f>
        <v>46513</v>
      </c>
    </row>
    <row r="7" spans="2:4" ht="16.5" customHeight="1" x14ac:dyDescent="0.2">
      <c r="B7" t="s">
        <v>56</v>
      </c>
      <c r="C7" s="17">
        <f>C3+49</f>
        <v>46167</v>
      </c>
      <c r="D7" s="17">
        <f>D3+49</f>
        <v>46524</v>
      </c>
    </row>
    <row r="8" spans="2:4" ht="16.5" customHeight="1" x14ac:dyDescent="0.2">
      <c r="B8" t="s">
        <v>57</v>
      </c>
      <c r="C8" s="17">
        <f>DATE(annéeN,7,14)</f>
        <v>46217</v>
      </c>
      <c r="D8" s="17">
        <f>DATE(annéeN_1,7,14)</f>
        <v>46582</v>
      </c>
    </row>
    <row r="9" spans="2:4" ht="16.5" customHeight="1" x14ac:dyDescent="0.2">
      <c r="B9" t="s">
        <v>58</v>
      </c>
      <c r="C9" s="17">
        <f>DATE(annéeN,8,15)</f>
        <v>46249</v>
      </c>
      <c r="D9" s="17">
        <f>DATE(annéeN_1,8,15)</f>
        <v>46614</v>
      </c>
    </row>
    <row r="10" spans="2:4" ht="16.5" customHeight="1" x14ac:dyDescent="0.2">
      <c r="B10" t="s">
        <v>59</v>
      </c>
      <c r="C10" s="17">
        <f>DATE(annéeN,11,1)</f>
        <v>46327</v>
      </c>
      <c r="D10" s="17">
        <f>DATE(annéeN_1,11,1)</f>
        <v>46692</v>
      </c>
    </row>
    <row r="11" spans="2:4" ht="16.5" customHeight="1" x14ac:dyDescent="0.2">
      <c r="B11" t="s">
        <v>60</v>
      </c>
      <c r="C11" s="17">
        <f>DATE(annéeN,11,11)</f>
        <v>46337</v>
      </c>
      <c r="D11" s="17">
        <f>DATE(annéeN_1,11,11)</f>
        <v>46702</v>
      </c>
    </row>
    <row r="12" spans="2:4" ht="16.5" customHeight="1" x14ac:dyDescent="0.2">
      <c r="B12" t="s">
        <v>61</v>
      </c>
      <c r="C12" s="17">
        <f>DATE(annéeN,12,25)</f>
        <v>46381</v>
      </c>
      <c r="D12" s="17">
        <f>DATE(annéeN_1,12,25)</f>
        <v>46746</v>
      </c>
    </row>
    <row r="13" spans="2:4" ht="16.5" customHeight="1" x14ac:dyDescent="0.2"/>
    <row r="14" spans="2:4" ht="16.5" customHeight="1" x14ac:dyDescent="0.2"/>
    <row r="15" spans="2:4" ht="16.5" customHeight="1" x14ac:dyDescent="0.2"/>
  </sheetData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562916C-7C34-4363-B678-8741FD693E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Signatures</vt:lpstr>
      <vt:lpstr>PLANNING</vt:lpstr>
      <vt:lpstr>Données supplémentaires</vt:lpstr>
      <vt:lpstr>PLANNING!Impression_des_titres</vt:lpstr>
      <vt:lpstr>PLANNING!nextWBS</vt:lpstr>
      <vt:lpstr>PLANNING!prevWBS</vt:lpstr>
      <vt:lpstr>ProjectPlan</vt:lpstr>
      <vt:lpstr>Tâches</vt:lpstr>
      <vt:lpstr>PLANNING!Zone_d_impression</vt:lpstr>
      <vt:lpstr>Signatures!Zone_d_impression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Moine Adrien</dc:creator>
  <cp:lastModifiedBy>Moine Adrien</cp:lastModifiedBy>
  <cp:lastPrinted>2026-06-01T05:29:41Z</cp:lastPrinted>
  <dcterms:created xsi:type="dcterms:W3CDTF">2013-03-18T12:35:09Z</dcterms:created>
  <dcterms:modified xsi:type="dcterms:W3CDTF">2026-06-01T05:36:01Z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TC026014579991</vt:lpwstr>
  </property>
</Properties>
</file>