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47\mecanique\PROUCTION\Blachere Factory\Blachere-Factory 2023\01-Janvier\3D\"/>
    </mc:Choice>
  </mc:AlternateContent>
  <xr:revisionPtr revIDLastSave="0" documentId="13_ncr:1_{5CA2997B-19A3-4C55-8C78-D29219E70A90}" xr6:coauthVersionLast="47" xr6:coauthVersionMax="47" xr10:uidLastSave="{00000000-0000-0000-0000-000000000000}"/>
  <bookViews>
    <workbookView xWindow="29580" yWindow="780" windowWidth="26130" windowHeight="15105" tabRatio="827" activeTab="1" xr2:uid="{00000000-000D-0000-FFFF-FFFF00000000}"/>
  </bookViews>
  <sheets>
    <sheet name="FDS GX086" sheetId="2" r:id="rId1"/>
    <sheet name="DSM GX086" sheetId="3" r:id="rId2"/>
    <sheet name="Suivi Débitage" sheetId="4" r:id="rId3"/>
    <sheet name="Suivi Cintrage-Perçage" sheetId="8" r:id="rId4"/>
    <sheet name="Suivi Soudure" sheetId="7" r:id="rId5"/>
    <sheet name="Suivi Nettoyage - Ponçage" sheetId="9" r:id="rId6"/>
    <sheet name="Suivi Peinture" sheetId="10" r:id="rId7"/>
  </sheets>
  <definedNames>
    <definedName name="_xlnm._FilterDatabase" localSheetId="1" hidden="1">'DSM GX086'!$B$5:$L$220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3" i="3" l="1"/>
  <c r="T221" i="3"/>
  <c r="P21" i="3"/>
  <c r="T21" i="3" s="1"/>
  <c r="W21" i="3" s="1"/>
  <c r="Q21" i="3"/>
  <c r="R21" i="3" s="1"/>
  <c r="S21" i="3" s="1"/>
  <c r="U21" i="3" s="1"/>
  <c r="V21" i="3"/>
  <c r="P22" i="3"/>
  <c r="T22" i="3" s="1"/>
  <c r="W22" i="3" s="1"/>
  <c r="Q22" i="3"/>
  <c r="R22" i="3" s="1"/>
  <c r="S22" i="3" s="1"/>
  <c r="U22" i="3" s="1"/>
  <c r="V22" i="3"/>
  <c r="P23" i="3"/>
  <c r="T23" i="3" s="1"/>
  <c r="W23" i="3" s="1"/>
  <c r="Q23" i="3"/>
  <c r="R23" i="3" s="1"/>
  <c r="S23" i="3" s="1"/>
  <c r="U23" i="3" s="1"/>
  <c r="V23" i="3"/>
  <c r="P24" i="3"/>
  <c r="T24" i="3" s="1"/>
  <c r="W24" i="3" s="1"/>
  <c r="Q24" i="3"/>
  <c r="R24" i="3" s="1"/>
  <c r="S24" i="3" s="1"/>
  <c r="U24" i="3" s="1"/>
  <c r="V24" i="3"/>
  <c r="P25" i="3"/>
  <c r="T25" i="3" s="1"/>
  <c r="W25" i="3" s="1"/>
  <c r="Q25" i="3"/>
  <c r="R25" i="3" s="1"/>
  <c r="S25" i="3" s="1"/>
  <c r="U25" i="3" s="1"/>
  <c r="V25" i="3"/>
  <c r="P26" i="3"/>
  <c r="T26" i="3" s="1"/>
  <c r="W26" i="3" s="1"/>
  <c r="Q26" i="3"/>
  <c r="R26" i="3" s="1"/>
  <c r="S26" i="3" s="1"/>
  <c r="U26" i="3" s="1"/>
  <c r="V26" i="3"/>
  <c r="P27" i="3"/>
  <c r="T27" i="3" s="1"/>
  <c r="W27" i="3" s="1"/>
  <c r="Q27" i="3"/>
  <c r="R27" i="3" s="1"/>
  <c r="S27" i="3" s="1"/>
  <c r="U27" i="3" s="1"/>
  <c r="V27" i="3"/>
  <c r="P28" i="3"/>
  <c r="T28" i="3" s="1"/>
  <c r="W28" i="3" s="1"/>
  <c r="Q28" i="3"/>
  <c r="R28" i="3" s="1"/>
  <c r="S28" i="3" s="1"/>
  <c r="U28" i="3" s="1"/>
  <c r="V28" i="3"/>
  <c r="P29" i="3"/>
  <c r="T29" i="3" s="1"/>
  <c r="W29" i="3" s="1"/>
  <c r="Q29" i="3"/>
  <c r="R29" i="3" s="1"/>
  <c r="S29" i="3" s="1"/>
  <c r="U29" i="3" s="1"/>
  <c r="V29" i="3"/>
  <c r="P30" i="3"/>
  <c r="T30" i="3" s="1"/>
  <c r="W30" i="3" s="1"/>
  <c r="Q30" i="3"/>
  <c r="R30" i="3" s="1"/>
  <c r="S30" i="3" s="1"/>
  <c r="U30" i="3" s="1"/>
  <c r="V30" i="3"/>
  <c r="P31" i="3"/>
  <c r="T31" i="3" s="1"/>
  <c r="W31" i="3" s="1"/>
  <c r="Q31" i="3"/>
  <c r="R31" i="3" s="1"/>
  <c r="S31" i="3" s="1"/>
  <c r="U31" i="3" s="1"/>
  <c r="V31" i="3"/>
  <c r="P32" i="3"/>
  <c r="T32" i="3" s="1"/>
  <c r="W32" i="3" s="1"/>
  <c r="Q32" i="3"/>
  <c r="R32" i="3" s="1"/>
  <c r="S32" i="3" s="1"/>
  <c r="U32" i="3" s="1"/>
  <c r="V32" i="3"/>
  <c r="P33" i="3"/>
  <c r="T33" i="3" s="1"/>
  <c r="W33" i="3" s="1"/>
  <c r="Q33" i="3"/>
  <c r="R33" i="3" s="1"/>
  <c r="S33" i="3" s="1"/>
  <c r="U33" i="3" s="1"/>
  <c r="V33" i="3"/>
  <c r="H33" i="3"/>
  <c r="J33" i="3" s="1"/>
  <c r="K33" i="3" s="1"/>
  <c r="H31" i="3"/>
  <c r="J31" i="3" s="1"/>
  <c r="K31" i="3" s="1"/>
  <c r="H30" i="3"/>
  <c r="J30" i="3" s="1"/>
  <c r="K30" i="3" s="1"/>
  <c r="H29" i="3"/>
  <c r="J29" i="3" s="1"/>
  <c r="K29" i="3" s="1"/>
  <c r="H28" i="3"/>
  <c r="J28" i="3"/>
  <c r="K28" i="3" s="1"/>
  <c r="B28" i="3"/>
  <c r="B29" i="3"/>
  <c r="B30" i="3"/>
  <c r="B31" i="3"/>
  <c r="B32" i="3"/>
  <c r="B33" i="3"/>
  <c r="B34" i="3"/>
  <c r="I33" i="3"/>
  <c r="I31" i="3"/>
  <c r="I30" i="3"/>
  <c r="I29" i="3"/>
  <c r="I28" i="3"/>
  <c r="I21" i="3"/>
  <c r="I22" i="3"/>
  <c r="I23" i="3"/>
  <c r="I24" i="3"/>
  <c r="I25" i="3"/>
  <c r="I26" i="3"/>
  <c r="I27" i="3"/>
  <c r="I32" i="3"/>
  <c r="B21" i="3"/>
  <c r="B22" i="3"/>
  <c r="B23" i="3"/>
  <c r="B24" i="3"/>
  <c r="B25" i="3"/>
  <c r="B26" i="3"/>
  <c r="B27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20" i="3"/>
  <c r="B220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41" i="3" l="1"/>
  <c r="I42" i="3"/>
  <c r="I43" i="3"/>
  <c r="B40" i="3" l="1"/>
  <c r="B41" i="3"/>
  <c r="B42" i="3"/>
  <c r="B43" i="3"/>
  <c r="B44" i="3"/>
  <c r="I9" i="2"/>
  <c r="J9" i="2" s="1"/>
  <c r="I10" i="2"/>
  <c r="J10" i="2" s="1"/>
  <c r="B20" i="3" l="1"/>
  <c r="B35" i="3"/>
  <c r="B36" i="3"/>
  <c r="B37" i="3"/>
  <c r="B38" i="3"/>
  <c r="B39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34" i="3"/>
  <c r="I35" i="3"/>
  <c r="I36" i="3"/>
  <c r="I37" i="3"/>
  <c r="I38" i="3"/>
  <c r="I39" i="3"/>
  <c r="I40" i="3"/>
  <c r="B19" i="3" l="1"/>
  <c r="B16" i="3"/>
  <c r="B17" i="3"/>
  <c r="B18" i="3"/>
  <c r="I219" i="3" l="1"/>
  <c r="B219" i="3"/>
  <c r="B6" i="3"/>
  <c r="B7" i="3"/>
  <c r="B8" i="3"/>
  <c r="B9" i="3"/>
  <c r="B10" i="3"/>
  <c r="B11" i="3"/>
  <c r="B12" i="3"/>
  <c r="B13" i="3"/>
  <c r="B14" i="3"/>
  <c r="B15" i="3"/>
  <c r="I6" i="3"/>
  <c r="I4" i="2"/>
  <c r="F3" i="10" l="1"/>
  <c r="E3" i="10"/>
  <c r="F3" i="9"/>
  <c r="E3" i="9"/>
  <c r="F3" i="7"/>
  <c r="E3" i="7"/>
  <c r="F3" i="8"/>
  <c r="E3" i="8"/>
  <c r="F3" i="4"/>
  <c r="E3" i="4"/>
  <c r="G4" i="3"/>
  <c r="K4" i="3"/>
  <c r="E4" i="3"/>
  <c r="I8" i="2" l="1"/>
  <c r="J8" i="2" s="1"/>
  <c r="B3" i="3" l="1"/>
  <c r="C5" i="10"/>
  <c r="B5" i="10"/>
  <c r="D3" i="10"/>
  <c r="C5" i="9"/>
  <c r="B5" i="9"/>
  <c r="D3" i="9"/>
  <c r="C5" i="8"/>
  <c r="B5" i="8"/>
  <c r="D3" i="8"/>
  <c r="C5" i="7"/>
  <c r="B5" i="7"/>
  <c r="D3" i="7"/>
  <c r="C5" i="4"/>
  <c r="B5" i="4"/>
  <c r="D3" i="4"/>
  <c r="H11" i="2"/>
  <c r="I7" i="2"/>
  <c r="J7" i="2" s="1"/>
  <c r="I6" i="2"/>
  <c r="I11" i="2" l="1"/>
  <c r="J6" i="2"/>
  <c r="J11" i="2" s="1"/>
  <c r="K3" i="3" l="1"/>
  <c r="H21" i="3" l="1"/>
  <c r="J21" i="3" s="1"/>
  <c r="K21" i="3" s="1"/>
  <c r="H24" i="3"/>
  <c r="J24" i="3" s="1"/>
  <c r="K24" i="3" s="1"/>
  <c r="H22" i="3"/>
  <c r="J22" i="3" s="1"/>
  <c r="K22" i="3" s="1"/>
  <c r="H27" i="3"/>
  <c r="J27" i="3" s="1"/>
  <c r="K27" i="3" s="1"/>
  <c r="H26" i="3"/>
  <c r="J26" i="3" s="1"/>
  <c r="K26" i="3" s="1"/>
  <c r="H25" i="3"/>
  <c r="J25" i="3" s="1"/>
  <c r="K25" i="3" s="1"/>
  <c r="H23" i="3"/>
  <c r="J23" i="3" s="1"/>
  <c r="K23" i="3" s="1"/>
  <c r="H32" i="3"/>
  <c r="J32" i="3" s="1"/>
  <c r="K32" i="3" s="1"/>
  <c r="H220" i="3"/>
  <c r="J220" i="3" s="1"/>
  <c r="K220" i="3" s="1"/>
  <c r="H141" i="3"/>
  <c r="J141" i="3" s="1"/>
  <c r="H173" i="3"/>
  <c r="J173" i="3" s="1"/>
  <c r="H185" i="3"/>
  <c r="J185" i="3" s="1"/>
  <c r="H199" i="3"/>
  <c r="J199" i="3" s="1"/>
  <c r="H204" i="3"/>
  <c r="J204" i="3" s="1"/>
  <c r="H215" i="3"/>
  <c r="J215" i="3" s="1"/>
  <c r="H217" i="3"/>
  <c r="J217" i="3" s="1"/>
  <c r="H127" i="3"/>
  <c r="J127" i="3" s="1"/>
  <c r="H135" i="3"/>
  <c r="J135" i="3" s="1"/>
  <c r="H140" i="3"/>
  <c r="J140" i="3" s="1"/>
  <c r="H148" i="3"/>
  <c r="J148" i="3" s="1"/>
  <c r="H156" i="3"/>
  <c r="J156" i="3" s="1"/>
  <c r="H169" i="3"/>
  <c r="J169" i="3" s="1"/>
  <c r="H190" i="3"/>
  <c r="J190" i="3" s="1"/>
  <c r="H195" i="3"/>
  <c r="J195" i="3" s="1"/>
  <c r="H203" i="3"/>
  <c r="J203" i="3" s="1"/>
  <c r="H208" i="3"/>
  <c r="J208" i="3" s="1"/>
  <c r="H214" i="3"/>
  <c r="J214" i="3" s="1"/>
  <c r="H155" i="3"/>
  <c r="J155" i="3" s="1"/>
  <c r="H137" i="3"/>
  <c r="J137" i="3" s="1"/>
  <c r="H143" i="3"/>
  <c r="J143" i="3" s="1"/>
  <c r="H152" i="3"/>
  <c r="J152" i="3" s="1"/>
  <c r="H154" i="3"/>
  <c r="J154" i="3" s="1"/>
  <c r="H163" i="3"/>
  <c r="J163" i="3" s="1"/>
  <c r="H166" i="3"/>
  <c r="J166" i="3" s="1"/>
  <c r="H183" i="3"/>
  <c r="J183" i="3" s="1"/>
  <c r="H186" i="3"/>
  <c r="J186" i="3" s="1"/>
  <c r="H192" i="3"/>
  <c r="J192" i="3" s="1"/>
  <c r="H126" i="3"/>
  <c r="J126" i="3" s="1"/>
  <c r="H129" i="3"/>
  <c r="J129" i="3" s="1"/>
  <c r="H146" i="3"/>
  <c r="J146" i="3" s="1"/>
  <c r="H149" i="3"/>
  <c r="J149" i="3" s="1"/>
  <c r="H172" i="3"/>
  <c r="J172" i="3" s="1"/>
  <c r="H189" i="3"/>
  <c r="J189" i="3" s="1"/>
  <c r="H206" i="3"/>
  <c r="J206" i="3" s="1"/>
  <c r="H209" i="3"/>
  <c r="J209" i="3" s="1"/>
  <c r="H213" i="3"/>
  <c r="J213" i="3" s="1"/>
  <c r="H216" i="3"/>
  <c r="J216" i="3" s="1"/>
  <c r="H132" i="3"/>
  <c r="J132" i="3" s="1"/>
  <c r="H144" i="3"/>
  <c r="J144" i="3" s="1"/>
  <c r="H158" i="3"/>
  <c r="J158" i="3" s="1"/>
  <c r="H161" i="3"/>
  <c r="J161" i="3" s="1"/>
  <c r="H175" i="3"/>
  <c r="J175" i="3" s="1"/>
  <c r="H178" i="3"/>
  <c r="J178" i="3" s="1"/>
  <c r="H184" i="3"/>
  <c r="J184" i="3" s="1"/>
  <c r="H187" i="3"/>
  <c r="J187" i="3" s="1"/>
  <c r="H198" i="3"/>
  <c r="J198" i="3" s="1"/>
  <c r="H150" i="3"/>
  <c r="J150" i="3" s="1"/>
  <c r="H193" i="3"/>
  <c r="J193" i="3" s="1"/>
  <c r="H165" i="3"/>
  <c r="J165" i="3" s="1"/>
  <c r="H134" i="3"/>
  <c r="J134" i="3" s="1"/>
  <c r="H181" i="3"/>
  <c r="J181" i="3" s="1"/>
  <c r="H196" i="3"/>
  <c r="J196" i="3" s="1"/>
  <c r="H131" i="3"/>
  <c r="J131" i="3" s="1"/>
  <c r="H139" i="3"/>
  <c r="J139" i="3" s="1"/>
  <c r="H147" i="3"/>
  <c r="J147" i="3" s="1"/>
  <c r="H200" i="3"/>
  <c r="J200" i="3" s="1"/>
  <c r="H207" i="3"/>
  <c r="J207" i="3" s="1"/>
  <c r="H210" i="3"/>
  <c r="J210" i="3" s="1"/>
  <c r="H218" i="3"/>
  <c r="J218" i="3" s="1"/>
  <c r="H136" i="3"/>
  <c r="J136" i="3" s="1"/>
  <c r="H151" i="3"/>
  <c r="J151" i="3" s="1"/>
  <c r="H162" i="3"/>
  <c r="J162" i="3" s="1"/>
  <c r="H170" i="3"/>
  <c r="J170" i="3" s="1"/>
  <c r="H174" i="3"/>
  <c r="J174" i="3" s="1"/>
  <c r="H182" i="3"/>
  <c r="J182" i="3" s="1"/>
  <c r="H128" i="3"/>
  <c r="J128" i="3" s="1"/>
  <c r="H159" i="3"/>
  <c r="J159" i="3" s="1"/>
  <c r="H167" i="3"/>
  <c r="J167" i="3" s="1"/>
  <c r="H179" i="3"/>
  <c r="J179" i="3" s="1"/>
  <c r="H197" i="3"/>
  <c r="J197" i="3" s="1"/>
  <c r="H201" i="3"/>
  <c r="J201" i="3" s="1"/>
  <c r="H211" i="3"/>
  <c r="J211" i="3" s="1"/>
  <c r="H171" i="3"/>
  <c r="J171" i="3" s="1"/>
  <c r="H194" i="3"/>
  <c r="J194" i="3" s="1"/>
  <c r="H205" i="3"/>
  <c r="J205" i="3" s="1"/>
  <c r="H133" i="3"/>
  <c r="J133" i="3" s="1"/>
  <c r="H160" i="3"/>
  <c r="J160" i="3" s="1"/>
  <c r="H164" i="3"/>
  <c r="J164" i="3" s="1"/>
  <c r="H168" i="3"/>
  <c r="J168" i="3" s="1"/>
  <c r="H176" i="3"/>
  <c r="J176" i="3" s="1"/>
  <c r="H191" i="3"/>
  <c r="J191" i="3" s="1"/>
  <c r="H145" i="3"/>
  <c r="J145" i="3" s="1"/>
  <c r="H153" i="3"/>
  <c r="J153" i="3" s="1"/>
  <c r="H180" i="3"/>
  <c r="J180" i="3" s="1"/>
  <c r="H188" i="3"/>
  <c r="J188" i="3" s="1"/>
  <c r="H202" i="3"/>
  <c r="J202" i="3" s="1"/>
  <c r="H212" i="3"/>
  <c r="J212" i="3" s="1"/>
  <c r="H130" i="3"/>
  <c r="J130" i="3" s="1"/>
  <c r="H138" i="3"/>
  <c r="J138" i="3" s="1"/>
  <c r="H142" i="3"/>
  <c r="J142" i="3" s="1"/>
  <c r="H157" i="3"/>
  <c r="J157" i="3" s="1"/>
  <c r="H177" i="3"/>
  <c r="J177" i="3" s="1"/>
  <c r="H46" i="3"/>
  <c r="J46" i="3" s="1"/>
  <c r="H53" i="3"/>
  <c r="J53" i="3" s="1"/>
  <c r="H61" i="3"/>
  <c r="J61" i="3" s="1"/>
  <c r="H71" i="3"/>
  <c r="J71" i="3" s="1"/>
  <c r="H75" i="3"/>
  <c r="J75" i="3" s="1"/>
  <c r="H83" i="3"/>
  <c r="J83" i="3" s="1"/>
  <c r="H88" i="3"/>
  <c r="J88" i="3" s="1"/>
  <c r="H69" i="3"/>
  <c r="J69" i="3" s="1"/>
  <c r="H107" i="3"/>
  <c r="J107" i="3" s="1"/>
  <c r="H115" i="3"/>
  <c r="J115" i="3" s="1"/>
  <c r="H123" i="3"/>
  <c r="J123" i="3" s="1"/>
  <c r="H77" i="3"/>
  <c r="J77" i="3" s="1"/>
  <c r="H103" i="3"/>
  <c r="J103" i="3" s="1"/>
  <c r="H44" i="3"/>
  <c r="J44" i="3" s="1"/>
  <c r="H56" i="3"/>
  <c r="J56" i="3" s="1"/>
  <c r="H66" i="3"/>
  <c r="J66" i="3" s="1"/>
  <c r="H73" i="3"/>
  <c r="J73" i="3" s="1"/>
  <c r="H78" i="3"/>
  <c r="J78" i="3" s="1"/>
  <c r="H81" i="3"/>
  <c r="J81" i="3" s="1"/>
  <c r="H86" i="3"/>
  <c r="J86" i="3" s="1"/>
  <c r="H93" i="3"/>
  <c r="J93" i="3" s="1"/>
  <c r="H101" i="3"/>
  <c r="J101" i="3" s="1"/>
  <c r="H109" i="3"/>
  <c r="J109" i="3" s="1"/>
  <c r="H117" i="3"/>
  <c r="J117" i="3" s="1"/>
  <c r="H125" i="3"/>
  <c r="J125" i="3" s="1"/>
  <c r="H99" i="3"/>
  <c r="J99" i="3" s="1"/>
  <c r="H47" i="3"/>
  <c r="J47" i="3" s="1"/>
  <c r="H51" i="3"/>
  <c r="J51" i="3" s="1"/>
  <c r="H59" i="3"/>
  <c r="J59" i="3" s="1"/>
  <c r="H64" i="3"/>
  <c r="J64" i="3" s="1"/>
  <c r="H76" i="3"/>
  <c r="J76" i="3" s="1"/>
  <c r="H84" i="3"/>
  <c r="J84" i="3" s="1"/>
  <c r="H96" i="3"/>
  <c r="J96" i="3" s="1"/>
  <c r="H104" i="3"/>
  <c r="J104" i="3" s="1"/>
  <c r="H112" i="3"/>
  <c r="J112" i="3" s="1"/>
  <c r="H120" i="3"/>
  <c r="J120" i="3" s="1"/>
  <c r="H91" i="3"/>
  <c r="J91" i="3" s="1"/>
  <c r="H108" i="3"/>
  <c r="J108" i="3" s="1"/>
  <c r="H116" i="3"/>
  <c r="J116" i="3" s="1"/>
  <c r="H124" i="3"/>
  <c r="J124" i="3" s="1"/>
  <c r="H95" i="3"/>
  <c r="J95" i="3" s="1"/>
  <c r="H111" i="3"/>
  <c r="J111" i="3" s="1"/>
  <c r="H119" i="3"/>
  <c r="J119" i="3" s="1"/>
  <c r="H106" i="3"/>
  <c r="J106" i="3" s="1"/>
  <c r="H122" i="3"/>
  <c r="J122" i="3" s="1"/>
  <c r="H49" i="3"/>
  <c r="J49" i="3" s="1"/>
  <c r="H54" i="3"/>
  <c r="J54" i="3" s="1"/>
  <c r="H57" i="3"/>
  <c r="J57" i="3" s="1"/>
  <c r="H62" i="3"/>
  <c r="J62" i="3" s="1"/>
  <c r="H79" i="3"/>
  <c r="J79" i="3" s="1"/>
  <c r="H87" i="3"/>
  <c r="J87" i="3" s="1"/>
  <c r="H100" i="3"/>
  <c r="J100" i="3" s="1"/>
  <c r="H52" i="3"/>
  <c r="J52" i="3" s="1"/>
  <c r="H60" i="3"/>
  <c r="J60" i="3" s="1"/>
  <c r="H74" i="3"/>
  <c r="J74" i="3" s="1"/>
  <c r="H82" i="3"/>
  <c r="J82" i="3" s="1"/>
  <c r="H89" i="3"/>
  <c r="J89" i="3" s="1"/>
  <c r="H94" i="3"/>
  <c r="J94" i="3" s="1"/>
  <c r="H97" i="3"/>
  <c r="J97" i="3" s="1"/>
  <c r="H102" i="3"/>
  <c r="J102" i="3" s="1"/>
  <c r="H105" i="3"/>
  <c r="J105" i="3" s="1"/>
  <c r="H110" i="3"/>
  <c r="J110" i="3" s="1"/>
  <c r="H113" i="3"/>
  <c r="J113" i="3" s="1"/>
  <c r="H118" i="3"/>
  <c r="J118" i="3" s="1"/>
  <c r="H121" i="3"/>
  <c r="J121" i="3" s="1"/>
  <c r="H45" i="3"/>
  <c r="J45" i="3" s="1"/>
  <c r="H55" i="3"/>
  <c r="J55" i="3" s="1"/>
  <c r="H63" i="3"/>
  <c r="J63" i="3" s="1"/>
  <c r="H67" i="3"/>
  <c r="J67" i="3" s="1"/>
  <c r="H72" i="3"/>
  <c r="J72" i="3" s="1"/>
  <c r="H92" i="3"/>
  <c r="J92" i="3" s="1"/>
  <c r="H70" i="3"/>
  <c r="J70" i="3" s="1"/>
  <c r="H50" i="3"/>
  <c r="J50" i="3" s="1"/>
  <c r="H58" i="3"/>
  <c r="J58" i="3" s="1"/>
  <c r="H65" i="3"/>
  <c r="J65" i="3" s="1"/>
  <c r="H85" i="3"/>
  <c r="J85" i="3" s="1"/>
  <c r="H114" i="3"/>
  <c r="J114" i="3" s="1"/>
  <c r="H48" i="3"/>
  <c r="J48" i="3" s="1"/>
  <c r="H68" i="3"/>
  <c r="J68" i="3" s="1"/>
  <c r="H80" i="3"/>
  <c r="J80" i="3" s="1"/>
  <c r="H90" i="3"/>
  <c r="J90" i="3" s="1"/>
  <c r="H98" i="3"/>
  <c r="J98" i="3" s="1"/>
  <c r="H43" i="3"/>
  <c r="J43" i="3" s="1"/>
  <c r="H41" i="3"/>
  <c r="J41" i="3" s="1"/>
  <c r="H42" i="3"/>
  <c r="J42" i="3" s="1"/>
  <c r="H11" i="3"/>
  <c r="J11" i="3" s="1"/>
  <c r="K11" i="3" s="1"/>
  <c r="H19" i="3"/>
  <c r="J19" i="3" s="1"/>
  <c r="K19" i="3" s="1"/>
  <c r="H40" i="3"/>
  <c r="J40" i="3" s="1"/>
  <c r="H12" i="3"/>
  <c r="J12" i="3" s="1"/>
  <c r="K12" i="3" s="1"/>
  <c r="H7" i="3"/>
  <c r="J7" i="3" s="1"/>
  <c r="K7" i="3" s="1"/>
  <c r="H18" i="3"/>
  <c r="J18" i="3" s="1"/>
  <c r="K18" i="3" s="1"/>
  <c r="H20" i="3"/>
  <c r="J20" i="3" s="1"/>
  <c r="H15" i="3"/>
  <c r="J15" i="3" s="1"/>
  <c r="K15" i="3" s="1"/>
  <c r="H36" i="3"/>
  <c r="J36" i="3" s="1"/>
  <c r="H10" i="3"/>
  <c r="J10" i="3" s="1"/>
  <c r="K10" i="3" s="1"/>
  <c r="H219" i="3"/>
  <c r="J219" i="3" s="1"/>
  <c r="K219" i="3" s="1"/>
  <c r="H13" i="3"/>
  <c r="J13" i="3" s="1"/>
  <c r="K13" i="3" s="1"/>
  <c r="H34" i="3"/>
  <c r="J34" i="3" s="1"/>
  <c r="H6" i="3"/>
  <c r="J6" i="3" s="1"/>
  <c r="H14" i="3"/>
  <c r="J14" i="3" s="1"/>
  <c r="K14" i="3" s="1"/>
  <c r="H35" i="3"/>
  <c r="J35" i="3" s="1"/>
  <c r="H8" i="3"/>
  <c r="J8" i="3" s="1"/>
  <c r="K8" i="3" s="1"/>
  <c r="H16" i="3"/>
  <c r="J16" i="3" s="1"/>
  <c r="K16" i="3" s="1"/>
  <c r="H37" i="3"/>
  <c r="J37" i="3" s="1"/>
  <c r="H39" i="3"/>
  <c r="J39" i="3" s="1"/>
  <c r="H9" i="3"/>
  <c r="J9" i="3" s="1"/>
  <c r="K9" i="3" s="1"/>
  <c r="H17" i="3"/>
  <c r="J17" i="3" s="1"/>
  <c r="K17" i="3" s="1"/>
  <c r="H38" i="3"/>
  <c r="J38" i="3" s="1"/>
  <c r="G229" i="3"/>
  <c r="G228" i="3"/>
  <c r="G227" i="3"/>
  <c r="G226" i="3"/>
  <c r="G225" i="3"/>
  <c r="V220" i="3" l="1"/>
  <c r="L219" i="3"/>
  <c r="K160" i="3"/>
  <c r="P160" i="3" s="1"/>
  <c r="V160" i="3"/>
  <c r="K146" i="3"/>
  <c r="P146" i="3" s="1"/>
  <c r="V146" i="3"/>
  <c r="K177" i="3"/>
  <c r="P177" i="3" s="1"/>
  <c r="V177" i="3"/>
  <c r="K180" i="3"/>
  <c r="P180" i="3" s="1"/>
  <c r="V180" i="3"/>
  <c r="K133" i="3"/>
  <c r="P133" i="3" s="1"/>
  <c r="V133" i="3"/>
  <c r="K167" i="3"/>
  <c r="P167" i="3" s="1"/>
  <c r="V167" i="3"/>
  <c r="V136" i="3"/>
  <c r="K136" i="3"/>
  <c r="P136" i="3" s="1"/>
  <c r="V196" i="3"/>
  <c r="K196" i="3"/>
  <c r="P196" i="3" s="1"/>
  <c r="V187" i="3"/>
  <c r="K187" i="3"/>
  <c r="P187" i="3" s="1"/>
  <c r="V216" i="3"/>
  <c r="K216" i="3"/>
  <c r="P216" i="3" s="1"/>
  <c r="V129" i="3"/>
  <c r="K129" i="3"/>
  <c r="P129" i="3" s="1"/>
  <c r="V152" i="3"/>
  <c r="K152" i="3"/>
  <c r="P152" i="3" s="1"/>
  <c r="K190" i="3"/>
  <c r="P190" i="3" s="1"/>
  <c r="V190" i="3"/>
  <c r="K215" i="3"/>
  <c r="P215" i="3" s="1"/>
  <c r="V215" i="3"/>
  <c r="V179" i="3"/>
  <c r="K179" i="3"/>
  <c r="P179" i="3" s="1"/>
  <c r="K151" i="3"/>
  <c r="P151" i="3" s="1"/>
  <c r="V151" i="3"/>
  <c r="K131" i="3"/>
  <c r="P131" i="3" s="1"/>
  <c r="V131" i="3"/>
  <c r="K157" i="3"/>
  <c r="P157" i="3" s="1"/>
  <c r="V157" i="3"/>
  <c r="V153" i="3"/>
  <c r="K153" i="3"/>
  <c r="P153" i="3" s="1"/>
  <c r="K205" i="3"/>
  <c r="P205" i="3" s="1"/>
  <c r="V205" i="3"/>
  <c r="K159" i="3"/>
  <c r="P159" i="3" s="1"/>
  <c r="V159" i="3"/>
  <c r="K218" i="3"/>
  <c r="P218" i="3" s="1"/>
  <c r="V218" i="3"/>
  <c r="K181" i="3"/>
  <c r="P181" i="3" s="1"/>
  <c r="V181" i="3"/>
  <c r="V184" i="3"/>
  <c r="K184" i="3"/>
  <c r="P184" i="3" s="1"/>
  <c r="K213" i="3"/>
  <c r="V213" i="3"/>
  <c r="V126" i="3"/>
  <c r="K126" i="3"/>
  <c r="P126" i="3" s="1"/>
  <c r="K143" i="3"/>
  <c r="P143" i="3" s="1"/>
  <c r="V143" i="3"/>
  <c r="V169" i="3"/>
  <c r="K169" i="3"/>
  <c r="P169" i="3" s="1"/>
  <c r="K204" i="3"/>
  <c r="P204" i="3" s="1"/>
  <c r="V204" i="3"/>
  <c r="K217" i="3"/>
  <c r="P217" i="3" s="1"/>
  <c r="V217" i="3"/>
  <c r="K142" i="3"/>
  <c r="P142" i="3" s="1"/>
  <c r="V142" i="3"/>
  <c r="K145" i="3"/>
  <c r="P145" i="3" s="1"/>
  <c r="V145" i="3"/>
  <c r="K194" i="3"/>
  <c r="P194" i="3" s="1"/>
  <c r="V194" i="3"/>
  <c r="K128" i="3"/>
  <c r="P128" i="3" s="1"/>
  <c r="V128" i="3"/>
  <c r="K210" i="3"/>
  <c r="P210" i="3" s="1"/>
  <c r="V210" i="3"/>
  <c r="K178" i="3"/>
  <c r="P178" i="3" s="1"/>
  <c r="V178" i="3"/>
  <c r="V209" i="3"/>
  <c r="K209" i="3"/>
  <c r="K192" i="3"/>
  <c r="P192" i="3" s="1"/>
  <c r="V192" i="3"/>
  <c r="V137" i="3"/>
  <c r="K137" i="3"/>
  <c r="P137" i="3" s="1"/>
  <c r="K156" i="3"/>
  <c r="P156" i="3" s="1"/>
  <c r="V156" i="3"/>
  <c r="K199" i="3"/>
  <c r="P199" i="3" s="1"/>
  <c r="V199" i="3"/>
  <c r="V188" i="3"/>
  <c r="K188" i="3"/>
  <c r="P188" i="3" s="1"/>
  <c r="K154" i="3"/>
  <c r="P154" i="3" s="1"/>
  <c r="V154" i="3"/>
  <c r="K138" i="3"/>
  <c r="P138" i="3" s="1"/>
  <c r="V138" i="3"/>
  <c r="K191" i="3"/>
  <c r="P191" i="3" s="1"/>
  <c r="V191" i="3"/>
  <c r="K171" i="3"/>
  <c r="P171" i="3" s="1"/>
  <c r="V171" i="3"/>
  <c r="V182" i="3"/>
  <c r="K182" i="3"/>
  <c r="P182" i="3" s="1"/>
  <c r="K207" i="3"/>
  <c r="V207" i="3"/>
  <c r="V134" i="3"/>
  <c r="K134" i="3"/>
  <c r="P134" i="3" s="1"/>
  <c r="K175" i="3"/>
  <c r="P175" i="3" s="1"/>
  <c r="V175" i="3"/>
  <c r="V206" i="3"/>
  <c r="K206" i="3"/>
  <c r="P206" i="3" s="1"/>
  <c r="K186" i="3"/>
  <c r="P186" i="3" s="1"/>
  <c r="V186" i="3"/>
  <c r="K155" i="3"/>
  <c r="P155" i="3" s="1"/>
  <c r="V155" i="3"/>
  <c r="K148" i="3"/>
  <c r="P148" i="3" s="1"/>
  <c r="V148" i="3"/>
  <c r="V185" i="3"/>
  <c r="K185" i="3"/>
  <c r="P185" i="3" s="1"/>
  <c r="V195" i="3"/>
  <c r="K195" i="3"/>
  <c r="P195" i="3" s="1"/>
  <c r="K130" i="3"/>
  <c r="P130" i="3" s="1"/>
  <c r="V130" i="3"/>
  <c r="K176" i="3"/>
  <c r="P176" i="3" s="1"/>
  <c r="V176" i="3"/>
  <c r="K211" i="3"/>
  <c r="V211" i="3"/>
  <c r="K174" i="3"/>
  <c r="P174" i="3" s="1"/>
  <c r="V174" i="3"/>
  <c r="K200" i="3"/>
  <c r="P200" i="3" s="1"/>
  <c r="V200" i="3"/>
  <c r="K165" i="3"/>
  <c r="P165" i="3" s="1"/>
  <c r="V165" i="3"/>
  <c r="V161" i="3"/>
  <c r="K161" i="3"/>
  <c r="P161" i="3" s="1"/>
  <c r="K189" i="3"/>
  <c r="P189" i="3" s="1"/>
  <c r="V189" i="3"/>
  <c r="K183" i="3"/>
  <c r="P183" i="3" s="1"/>
  <c r="V183" i="3"/>
  <c r="K214" i="3"/>
  <c r="P214" i="3" s="1"/>
  <c r="V214" i="3"/>
  <c r="K140" i="3"/>
  <c r="P140" i="3" s="1"/>
  <c r="V140" i="3"/>
  <c r="K173" i="3"/>
  <c r="P173" i="3" s="1"/>
  <c r="V173" i="3"/>
  <c r="K132" i="3"/>
  <c r="P132" i="3" s="1"/>
  <c r="V132" i="3"/>
  <c r="K212" i="3"/>
  <c r="P212" i="3" s="1"/>
  <c r="V212" i="3"/>
  <c r="K168" i="3"/>
  <c r="P168" i="3" s="1"/>
  <c r="V168" i="3"/>
  <c r="V201" i="3"/>
  <c r="K201" i="3"/>
  <c r="P201" i="3" s="1"/>
  <c r="K170" i="3"/>
  <c r="P170" i="3" s="1"/>
  <c r="V170" i="3"/>
  <c r="V147" i="3"/>
  <c r="K147" i="3"/>
  <c r="P147" i="3" s="1"/>
  <c r="V193" i="3"/>
  <c r="K193" i="3"/>
  <c r="P193" i="3" s="1"/>
  <c r="V158" i="3"/>
  <c r="K158" i="3"/>
  <c r="P158" i="3" s="1"/>
  <c r="K172" i="3"/>
  <c r="P172" i="3" s="1"/>
  <c r="V172" i="3"/>
  <c r="V166" i="3"/>
  <c r="K166" i="3"/>
  <c r="P166" i="3" s="1"/>
  <c r="K208" i="3"/>
  <c r="V208" i="3"/>
  <c r="K135" i="3"/>
  <c r="P135" i="3" s="1"/>
  <c r="V135" i="3"/>
  <c r="K141" i="3"/>
  <c r="P141" i="3" s="1"/>
  <c r="V141" i="3"/>
  <c r="V198" i="3"/>
  <c r="K198" i="3"/>
  <c r="P198" i="3" s="1"/>
  <c r="K202" i="3"/>
  <c r="P202" i="3" s="1"/>
  <c r="V202" i="3"/>
  <c r="K164" i="3"/>
  <c r="P164" i="3" s="1"/>
  <c r="V164" i="3"/>
  <c r="K197" i="3"/>
  <c r="P197" i="3" s="1"/>
  <c r="V197" i="3"/>
  <c r="K162" i="3"/>
  <c r="P162" i="3" s="1"/>
  <c r="V162" i="3"/>
  <c r="K139" i="3"/>
  <c r="P139" i="3" s="1"/>
  <c r="V139" i="3"/>
  <c r="K150" i="3"/>
  <c r="P150" i="3" s="1"/>
  <c r="V150" i="3"/>
  <c r="K144" i="3"/>
  <c r="P144" i="3" s="1"/>
  <c r="V144" i="3"/>
  <c r="K149" i="3"/>
  <c r="P149" i="3" s="1"/>
  <c r="V149" i="3"/>
  <c r="K163" i="3"/>
  <c r="P163" i="3" s="1"/>
  <c r="V163" i="3"/>
  <c r="K203" i="3"/>
  <c r="P203" i="3" s="1"/>
  <c r="V203" i="3"/>
  <c r="K127" i="3"/>
  <c r="P127" i="3" s="1"/>
  <c r="V127" i="3"/>
  <c r="K90" i="3"/>
  <c r="P90" i="3" s="1"/>
  <c r="V90" i="3"/>
  <c r="K89" i="3"/>
  <c r="P89" i="3" s="1"/>
  <c r="V89" i="3"/>
  <c r="K96" i="3"/>
  <c r="P96" i="3" s="1"/>
  <c r="V96" i="3"/>
  <c r="K46" i="3"/>
  <c r="P46" i="3" s="1"/>
  <c r="V46" i="3"/>
  <c r="K70" i="3"/>
  <c r="P70" i="3" s="1"/>
  <c r="V70" i="3"/>
  <c r="K82" i="3"/>
  <c r="P82" i="3" s="1"/>
  <c r="V82" i="3"/>
  <c r="K124" i="3"/>
  <c r="V124" i="3"/>
  <c r="K66" i="3"/>
  <c r="P66" i="3" s="1"/>
  <c r="V66" i="3"/>
  <c r="K113" i="3"/>
  <c r="P113" i="3" s="1"/>
  <c r="V113" i="3"/>
  <c r="K54" i="3"/>
  <c r="P54" i="3" s="1"/>
  <c r="V54" i="3"/>
  <c r="K76" i="3"/>
  <c r="P76" i="3" s="1"/>
  <c r="V76" i="3"/>
  <c r="K56" i="3"/>
  <c r="P56" i="3" s="1"/>
  <c r="V56" i="3"/>
  <c r="P220" i="3"/>
  <c r="K48" i="3"/>
  <c r="P48" i="3" s="1"/>
  <c r="V48" i="3"/>
  <c r="K72" i="3"/>
  <c r="P72" i="3" s="1"/>
  <c r="V72" i="3"/>
  <c r="K110" i="3"/>
  <c r="P110" i="3" s="1"/>
  <c r="V110" i="3"/>
  <c r="K60" i="3"/>
  <c r="P60" i="3" s="1"/>
  <c r="V60" i="3"/>
  <c r="K49" i="3"/>
  <c r="P49" i="3" s="1"/>
  <c r="V49" i="3"/>
  <c r="K108" i="3"/>
  <c r="P108" i="3" s="1"/>
  <c r="V108" i="3"/>
  <c r="K64" i="3"/>
  <c r="P64" i="3" s="1"/>
  <c r="V64" i="3"/>
  <c r="K101" i="3"/>
  <c r="P101" i="3" s="1"/>
  <c r="V101" i="3"/>
  <c r="K83" i="3"/>
  <c r="P83" i="3" s="1"/>
  <c r="V83" i="3"/>
  <c r="K80" i="3"/>
  <c r="P80" i="3" s="1"/>
  <c r="V80" i="3"/>
  <c r="K57" i="3"/>
  <c r="P57" i="3" s="1"/>
  <c r="V57" i="3"/>
  <c r="K84" i="3"/>
  <c r="P84" i="3" s="1"/>
  <c r="V84" i="3"/>
  <c r="K69" i="3"/>
  <c r="P69" i="3" s="1"/>
  <c r="V69" i="3"/>
  <c r="K68" i="3"/>
  <c r="P68" i="3" s="1"/>
  <c r="V68" i="3"/>
  <c r="K92" i="3"/>
  <c r="P92" i="3" s="1"/>
  <c r="V92" i="3"/>
  <c r="K74" i="3"/>
  <c r="P74" i="3" s="1"/>
  <c r="V74" i="3"/>
  <c r="K116" i="3"/>
  <c r="P116" i="3" s="1"/>
  <c r="V116" i="3"/>
  <c r="K109" i="3"/>
  <c r="P109" i="3" s="1"/>
  <c r="V109" i="3"/>
  <c r="K88" i="3"/>
  <c r="P88" i="3" s="1"/>
  <c r="V88" i="3"/>
  <c r="K114" i="3"/>
  <c r="P114" i="3" s="1"/>
  <c r="V114" i="3"/>
  <c r="K67" i="3"/>
  <c r="P67" i="3" s="1"/>
  <c r="V67" i="3"/>
  <c r="K105" i="3"/>
  <c r="P105" i="3" s="1"/>
  <c r="V105" i="3"/>
  <c r="K52" i="3"/>
  <c r="P52" i="3" s="1"/>
  <c r="V52" i="3"/>
  <c r="K122" i="3"/>
  <c r="V122" i="3"/>
  <c r="K91" i="3"/>
  <c r="P91" i="3" s="1"/>
  <c r="V91" i="3"/>
  <c r="K59" i="3"/>
  <c r="P59" i="3" s="1"/>
  <c r="V59" i="3"/>
  <c r="K93" i="3"/>
  <c r="P93" i="3" s="1"/>
  <c r="V93" i="3"/>
  <c r="K103" i="3"/>
  <c r="P103" i="3" s="1"/>
  <c r="V103" i="3"/>
  <c r="K75" i="3"/>
  <c r="P75" i="3" s="1"/>
  <c r="V75" i="3"/>
  <c r="K50" i="3"/>
  <c r="P50" i="3" s="1"/>
  <c r="V50" i="3"/>
  <c r="K95" i="3"/>
  <c r="P95" i="3" s="1"/>
  <c r="V95" i="3"/>
  <c r="K107" i="3"/>
  <c r="P107" i="3" s="1"/>
  <c r="V107" i="3"/>
  <c r="K63" i="3"/>
  <c r="P63" i="3" s="1"/>
  <c r="V63" i="3"/>
  <c r="K100" i="3"/>
  <c r="P100" i="3" s="1"/>
  <c r="V100" i="3"/>
  <c r="K120" i="3"/>
  <c r="V120" i="3"/>
  <c r="K86" i="3"/>
  <c r="P86" i="3" s="1"/>
  <c r="V86" i="3"/>
  <c r="K77" i="3"/>
  <c r="P77" i="3" s="1"/>
  <c r="V77" i="3"/>
  <c r="K65" i="3"/>
  <c r="P65" i="3" s="1"/>
  <c r="V65" i="3"/>
  <c r="K123" i="3"/>
  <c r="P123" i="3" s="1"/>
  <c r="V123" i="3"/>
  <c r="K62" i="3"/>
  <c r="P62" i="3" s="1"/>
  <c r="V62" i="3"/>
  <c r="K73" i="3"/>
  <c r="P73" i="3" s="1"/>
  <c r="V73" i="3"/>
  <c r="K85" i="3"/>
  <c r="P85" i="3" s="1"/>
  <c r="V85" i="3"/>
  <c r="K102" i="3"/>
  <c r="P102" i="3" s="1"/>
  <c r="V102" i="3"/>
  <c r="K106" i="3"/>
  <c r="P106" i="3" s="1"/>
  <c r="V106" i="3"/>
  <c r="K51" i="3"/>
  <c r="P51" i="3" s="1"/>
  <c r="V51" i="3"/>
  <c r="K71" i="3"/>
  <c r="P71" i="3" s="1"/>
  <c r="V71" i="3"/>
  <c r="K55" i="3"/>
  <c r="P55" i="3" s="1"/>
  <c r="V55" i="3"/>
  <c r="K97" i="3"/>
  <c r="P97" i="3" s="1"/>
  <c r="V97" i="3"/>
  <c r="K87" i="3"/>
  <c r="P87" i="3" s="1"/>
  <c r="V87" i="3"/>
  <c r="K119" i="3"/>
  <c r="P119" i="3" s="1"/>
  <c r="V119" i="3"/>
  <c r="K112" i="3"/>
  <c r="P112" i="3" s="1"/>
  <c r="V112" i="3"/>
  <c r="K47" i="3"/>
  <c r="P47" i="3" s="1"/>
  <c r="V47" i="3"/>
  <c r="K81" i="3"/>
  <c r="P81" i="3" s="1"/>
  <c r="V81" i="3"/>
  <c r="K61" i="3"/>
  <c r="P61" i="3" s="1"/>
  <c r="V61" i="3"/>
  <c r="K98" i="3"/>
  <c r="P98" i="3" s="1"/>
  <c r="V98" i="3"/>
  <c r="K58" i="3"/>
  <c r="P58" i="3" s="1"/>
  <c r="V58" i="3"/>
  <c r="K45" i="3"/>
  <c r="P45" i="3" s="1"/>
  <c r="V45" i="3"/>
  <c r="K94" i="3"/>
  <c r="P94" i="3" s="1"/>
  <c r="V94" i="3"/>
  <c r="K79" i="3"/>
  <c r="P79" i="3" s="1"/>
  <c r="V79" i="3"/>
  <c r="K111" i="3"/>
  <c r="P111" i="3" s="1"/>
  <c r="V111" i="3"/>
  <c r="K104" i="3"/>
  <c r="P104" i="3" s="1"/>
  <c r="V104" i="3"/>
  <c r="K99" i="3"/>
  <c r="P99" i="3" s="1"/>
  <c r="V99" i="3"/>
  <c r="K78" i="3"/>
  <c r="P78" i="3" s="1"/>
  <c r="V78" i="3"/>
  <c r="K115" i="3"/>
  <c r="P115" i="3" s="1"/>
  <c r="V115" i="3"/>
  <c r="K53" i="3"/>
  <c r="P53" i="3" s="1"/>
  <c r="V53" i="3"/>
  <c r="K121" i="3"/>
  <c r="P121" i="3" s="1"/>
  <c r="V121" i="3"/>
  <c r="K125" i="3"/>
  <c r="V125" i="3"/>
  <c r="K118" i="3"/>
  <c r="V118" i="3"/>
  <c r="K117" i="3"/>
  <c r="P117" i="3" s="1"/>
  <c r="V117" i="3"/>
  <c r="K42" i="3"/>
  <c r="P42" i="3" s="1"/>
  <c r="V42" i="3"/>
  <c r="K41" i="3"/>
  <c r="V41" i="3"/>
  <c r="K43" i="3"/>
  <c r="V43" i="3"/>
  <c r="K44" i="3"/>
  <c r="V44" i="3"/>
  <c r="K20" i="3"/>
  <c r="P20" i="3" s="1"/>
  <c r="V20" i="3"/>
  <c r="K34" i="3"/>
  <c r="P34" i="3" s="1"/>
  <c r="V34" i="3"/>
  <c r="V35" i="3"/>
  <c r="K35" i="3"/>
  <c r="K38" i="3"/>
  <c r="V38" i="3"/>
  <c r="K37" i="3"/>
  <c r="V37" i="3"/>
  <c r="V40" i="3"/>
  <c r="K40" i="3"/>
  <c r="V39" i="3"/>
  <c r="K39" i="3"/>
  <c r="K36" i="3"/>
  <c r="P36" i="3" s="1"/>
  <c r="V36" i="3"/>
  <c r="V16" i="3"/>
  <c r="P219" i="3"/>
  <c r="T219" i="3" s="1"/>
  <c r="P19" i="3"/>
  <c r="V19" i="3"/>
  <c r="V18" i="3"/>
  <c r="P17" i="3"/>
  <c r="V17" i="3"/>
  <c r="V219" i="3"/>
  <c r="P14" i="3"/>
  <c r="V14" i="3"/>
  <c r="P13" i="3"/>
  <c r="V13" i="3"/>
  <c r="P15" i="3"/>
  <c r="V15" i="3"/>
  <c r="V9" i="3"/>
  <c r="P11" i="3"/>
  <c r="V11" i="3"/>
  <c r="P10" i="3"/>
  <c r="V10" i="3"/>
  <c r="P12" i="3"/>
  <c r="V12" i="3"/>
  <c r="P7" i="3"/>
  <c r="V7" i="3"/>
  <c r="K6" i="3"/>
  <c r="V6" i="3"/>
  <c r="P8" i="3"/>
  <c r="V8" i="3"/>
  <c r="L6" i="3" l="1"/>
  <c r="Q163" i="3"/>
  <c r="R163" i="3" s="1"/>
  <c r="S163" i="3" s="1"/>
  <c r="U163" i="3" s="1"/>
  <c r="T163" i="3"/>
  <c r="W163" i="3" s="1"/>
  <c r="Q182" i="3"/>
  <c r="R182" i="3" s="1"/>
  <c r="S182" i="3" s="1"/>
  <c r="U182" i="3" s="1"/>
  <c r="T182" i="3"/>
  <c r="W182" i="3" s="1"/>
  <c r="T184" i="3"/>
  <c r="W184" i="3" s="1"/>
  <c r="Q184" i="3"/>
  <c r="R184" i="3" s="1"/>
  <c r="S184" i="3" s="1"/>
  <c r="U184" i="3" s="1"/>
  <c r="L208" i="3"/>
  <c r="P208" i="3"/>
  <c r="T168" i="3"/>
  <c r="W168" i="3" s="1"/>
  <c r="Q168" i="3"/>
  <c r="R168" i="3" s="1"/>
  <c r="S168" i="3" s="1"/>
  <c r="U168" i="3" s="1"/>
  <c r="Q140" i="3"/>
  <c r="R140" i="3" s="1"/>
  <c r="S140" i="3" s="1"/>
  <c r="U140" i="3" s="1"/>
  <c r="T140" i="3"/>
  <c r="W140" i="3" s="1"/>
  <c r="P211" i="3"/>
  <c r="L211" i="3"/>
  <c r="Q154" i="3"/>
  <c r="R154" i="3" s="1"/>
  <c r="S154" i="3" s="1"/>
  <c r="U154" i="3" s="1"/>
  <c r="T154" i="3"/>
  <c r="W154" i="3" s="1"/>
  <c r="Q145" i="3"/>
  <c r="R145" i="3" s="1"/>
  <c r="S145" i="3" s="1"/>
  <c r="U145" i="3" s="1"/>
  <c r="T145" i="3"/>
  <c r="W145" i="3" s="1"/>
  <c r="T205" i="3"/>
  <c r="W205" i="3" s="1"/>
  <c r="Q205" i="3"/>
  <c r="R205" i="3" s="1"/>
  <c r="S205" i="3" s="1"/>
  <c r="U205" i="3" s="1"/>
  <c r="Q151" i="3"/>
  <c r="R151" i="3" s="1"/>
  <c r="S151" i="3" s="1"/>
  <c r="U151" i="3" s="1"/>
  <c r="T151" i="3"/>
  <c r="W151" i="3" s="1"/>
  <c r="T180" i="3"/>
  <c r="W180" i="3" s="1"/>
  <c r="Q180" i="3"/>
  <c r="R180" i="3" s="1"/>
  <c r="S180" i="3" s="1"/>
  <c r="U180" i="3" s="1"/>
  <c r="Q185" i="3"/>
  <c r="R185" i="3" s="1"/>
  <c r="S185" i="3" s="1"/>
  <c r="U185" i="3" s="1"/>
  <c r="T185" i="3"/>
  <c r="W185" i="3" s="1"/>
  <c r="P35" i="3"/>
  <c r="Q35" i="3" s="1"/>
  <c r="R35" i="3" s="1"/>
  <c r="S35" i="3" s="1"/>
  <c r="U35" i="3" s="1"/>
  <c r="L35" i="3"/>
  <c r="Q149" i="3"/>
  <c r="R149" i="3" s="1"/>
  <c r="S149" i="3" s="1"/>
  <c r="U149" i="3" s="1"/>
  <c r="T149" i="3"/>
  <c r="W149" i="3" s="1"/>
  <c r="T162" i="3"/>
  <c r="W162" i="3" s="1"/>
  <c r="Q162" i="3"/>
  <c r="R162" i="3" s="1"/>
  <c r="S162" i="3" s="1"/>
  <c r="U162" i="3" s="1"/>
  <c r="Q198" i="3"/>
  <c r="R198" i="3" s="1"/>
  <c r="S198" i="3" s="1"/>
  <c r="U198" i="3" s="1"/>
  <c r="T198" i="3"/>
  <c r="W198" i="3" s="1"/>
  <c r="Q166" i="3"/>
  <c r="R166" i="3" s="1"/>
  <c r="S166" i="3" s="1"/>
  <c r="U166" i="3" s="1"/>
  <c r="T166" i="3"/>
  <c r="W166" i="3" s="1"/>
  <c r="Q147" i="3"/>
  <c r="R147" i="3" s="1"/>
  <c r="S147" i="3" s="1"/>
  <c r="U147" i="3" s="1"/>
  <c r="T147" i="3"/>
  <c r="W147" i="3" s="1"/>
  <c r="T188" i="3"/>
  <c r="W188" i="3" s="1"/>
  <c r="Q188" i="3"/>
  <c r="R188" i="3" s="1"/>
  <c r="S188" i="3" s="1"/>
  <c r="U188" i="3" s="1"/>
  <c r="Q153" i="3"/>
  <c r="R153" i="3" s="1"/>
  <c r="S153" i="3" s="1"/>
  <c r="U153" i="3" s="1"/>
  <c r="T153" i="3"/>
  <c r="W153" i="3" s="1"/>
  <c r="T179" i="3"/>
  <c r="W179" i="3" s="1"/>
  <c r="Q179" i="3"/>
  <c r="R179" i="3" s="1"/>
  <c r="S179" i="3" s="1"/>
  <c r="U179" i="3" s="1"/>
  <c r="Q129" i="3"/>
  <c r="R129" i="3" s="1"/>
  <c r="S129" i="3" s="1"/>
  <c r="U129" i="3" s="1"/>
  <c r="T129" i="3"/>
  <c r="W129" i="3" s="1"/>
  <c r="Q136" i="3"/>
  <c r="R136" i="3" s="1"/>
  <c r="S136" i="3" s="1"/>
  <c r="U136" i="3" s="1"/>
  <c r="T136" i="3"/>
  <c r="W136" i="3" s="1"/>
  <c r="Q139" i="3"/>
  <c r="R139" i="3" s="1"/>
  <c r="S139" i="3" s="1"/>
  <c r="U139" i="3" s="1"/>
  <c r="T139" i="3"/>
  <c r="W139" i="3" s="1"/>
  <c r="Q137" i="3"/>
  <c r="R137" i="3" s="1"/>
  <c r="S137" i="3" s="1"/>
  <c r="U137" i="3" s="1"/>
  <c r="T137" i="3"/>
  <c r="W137" i="3" s="1"/>
  <c r="T212" i="3"/>
  <c r="W212" i="3" s="1"/>
  <c r="Q212" i="3"/>
  <c r="R212" i="3" s="1"/>
  <c r="S212" i="3" s="1"/>
  <c r="U212" i="3" s="1"/>
  <c r="T214" i="3"/>
  <c r="W214" i="3" s="1"/>
  <c r="Q214" i="3"/>
  <c r="R214" i="3" s="1"/>
  <c r="S214" i="3" s="1"/>
  <c r="U214" i="3" s="1"/>
  <c r="T165" i="3"/>
  <c r="W165" i="3" s="1"/>
  <c r="Q165" i="3"/>
  <c r="R165" i="3" s="1"/>
  <c r="S165" i="3" s="1"/>
  <c r="U165" i="3" s="1"/>
  <c r="Q176" i="3"/>
  <c r="R176" i="3" s="1"/>
  <c r="S176" i="3" s="1"/>
  <c r="U176" i="3" s="1"/>
  <c r="T176" i="3"/>
  <c r="W176" i="3" s="1"/>
  <c r="Q148" i="3"/>
  <c r="R148" i="3" s="1"/>
  <c r="S148" i="3" s="1"/>
  <c r="U148" i="3" s="1"/>
  <c r="T148" i="3"/>
  <c r="W148" i="3" s="1"/>
  <c r="Q175" i="3"/>
  <c r="R175" i="3" s="1"/>
  <c r="S175" i="3" s="1"/>
  <c r="U175" i="3" s="1"/>
  <c r="T175" i="3"/>
  <c r="W175" i="3" s="1"/>
  <c r="Q171" i="3"/>
  <c r="R171" i="3" s="1"/>
  <c r="S171" i="3" s="1"/>
  <c r="U171" i="3" s="1"/>
  <c r="T171" i="3"/>
  <c r="W171" i="3" s="1"/>
  <c r="Q192" i="3"/>
  <c r="R192" i="3" s="1"/>
  <c r="S192" i="3" s="1"/>
  <c r="U192" i="3" s="1"/>
  <c r="T192" i="3"/>
  <c r="W192" i="3" s="1"/>
  <c r="T210" i="3"/>
  <c r="W210" i="3" s="1"/>
  <c r="Q210" i="3"/>
  <c r="R210" i="3" s="1"/>
  <c r="S210" i="3" s="1"/>
  <c r="U210" i="3" s="1"/>
  <c r="Q142" i="3"/>
  <c r="R142" i="3" s="1"/>
  <c r="S142" i="3" s="1"/>
  <c r="U142" i="3" s="1"/>
  <c r="T142" i="3"/>
  <c r="W142" i="3" s="1"/>
  <c r="Q143" i="3"/>
  <c r="R143" i="3" s="1"/>
  <c r="S143" i="3" s="1"/>
  <c r="U143" i="3" s="1"/>
  <c r="T143" i="3"/>
  <c r="W143" i="3" s="1"/>
  <c r="T181" i="3"/>
  <c r="W181" i="3" s="1"/>
  <c r="Q181" i="3"/>
  <c r="R181" i="3" s="1"/>
  <c r="S181" i="3" s="1"/>
  <c r="U181" i="3" s="1"/>
  <c r="Q177" i="3"/>
  <c r="R177" i="3" s="1"/>
  <c r="S177" i="3" s="1"/>
  <c r="U177" i="3" s="1"/>
  <c r="T177" i="3"/>
  <c r="W177" i="3" s="1"/>
  <c r="T161" i="3"/>
  <c r="W161" i="3" s="1"/>
  <c r="Q161" i="3"/>
  <c r="R161" i="3" s="1"/>
  <c r="S161" i="3" s="1"/>
  <c r="U161" i="3" s="1"/>
  <c r="Q152" i="3"/>
  <c r="R152" i="3" s="1"/>
  <c r="S152" i="3" s="1"/>
  <c r="U152" i="3" s="1"/>
  <c r="T152" i="3"/>
  <c r="W152" i="3" s="1"/>
  <c r="L40" i="3"/>
  <c r="Q127" i="3"/>
  <c r="R127" i="3" s="1"/>
  <c r="S127" i="3" s="1"/>
  <c r="U127" i="3" s="1"/>
  <c r="T127" i="3"/>
  <c r="W127" i="3" s="1"/>
  <c r="Q144" i="3"/>
  <c r="R144" i="3" s="1"/>
  <c r="S144" i="3" s="1"/>
  <c r="U144" i="3" s="1"/>
  <c r="T144" i="3"/>
  <c r="W144" i="3" s="1"/>
  <c r="T197" i="3"/>
  <c r="W197" i="3" s="1"/>
  <c r="Q197" i="3"/>
  <c r="R197" i="3" s="1"/>
  <c r="S197" i="3" s="1"/>
  <c r="U197" i="3" s="1"/>
  <c r="Q134" i="3"/>
  <c r="R134" i="3" s="1"/>
  <c r="S134" i="3" s="1"/>
  <c r="U134" i="3" s="1"/>
  <c r="T134" i="3"/>
  <c r="W134" i="3" s="1"/>
  <c r="P209" i="3"/>
  <c r="L209" i="3"/>
  <c r="Q126" i="3"/>
  <c r="R126" i="3" s="1"/>
  <c r="S126" i="3" s="1"/>
  <c r="U126" i="3" s="1"/>
  <c r="T126" i="3"/>
  <c r="W126" i="3" s="1"/>
  <c r="T216" i="3"/>
  <c r="W216" i="3" s="1"/>
  <c r="Q216" i="3"/>
  <c r="R216" i="3" s="1"/>
  <c r="S216" i="3" s="1"/>
  <c r="U216" i="3" s="1"/>
  <c r="Q202" i="3"/>
  <c r="R202" i="3" s="1"/>
  <c r="S202" i="3" s="1"/>
  <c r="U202" i="3" s="1"/>
  <c r="T202" i="3"/>
  <c r="W202" i="3" s="1"/>
  <c r="Q141" i="3"/>
  <c r="R141" i="3" s="1"/>
  <c r="S141" i="3" s="1"/>
  <c r="U141" i="3" s="1"/>
  <c r="T141" i="3"/>
  <c r="W141" i="3" s="1"/>
  <c r="Q172" i="3"/>
  <c r="R172" i="3" s="1"/>
  <c r="S172" i="3" s="1"/>
  <c r="U172" i="3" s="1"/>
  <c r="T172" i="3"/>
  <c r="W172" i="3" s="1"/>
  <c r="Q170" i="3"/>
  <c r="R170" i="3" s="1"/>
  <c r="S170" i="3" s="1"/>
  <c r="U170" i="3" s="1"/>
  <c r="T170" i="3"/>
  <c r="W170" i="3" s="1"/>
  <c r="Q132" i="3"/>
  <c r="R132" i="3" s="1"/>
  <c r="S132" i="3" s="1"/>
  <c r="U132" i="3" s="1"/>
  <c r="T132" i="3"/>
  <c r="W132" i="3" s="1"/>
  <c r="T183" i="3"/>
  <c r="W183" i="3" s="1"/>
  <c r="Q183" i="3"/>
  <c r="R183" i="3" s="1"/>
  <c r="S183" i="3" s="1"/>
  <c r="U183" i="3" s="1"/>
  <c r="Q200" i="3"/>
  <c r="R200" i="3" s="1"/>
  <c r="S200" i="3" s="1"/>
  <c r="U200" i="3" s="1"/>
  <c r="T200" i="3"/>
  <c r="W200" i="3" s="1"/>
  <c r="T130" i="3"/>
  <c r="W130" i="3" s="1"/>
  <c r="Q130" i="3"/>
  <c r="R130" i="3" s="1"/>
  <c r="S130" i="3" s="1"/>
  <c r="U130" i="3" s="1"/>
  <c r="Q155" i="3"/>
  <c r="R155" i="3" s="1"/>
  <c r="S155" i="3" s="1"/>
  <c r="U155" i="3" s="1"/>
  <c r="T155" i="3"/>
  <c r="W155" i="3" s="1"/>
  <c r="Q191" i="3"/>
  <c r="R191" i="3" s="1"/>
  <c r="S191" i="3" s="1"/>
  <c r="U191" i="3" s="1"/>
  <c r="T191" i="3"/>
  <c r="W191" i="3" s="1"/>
  <c r="T199" i="3"/>
  <c r="W199" i="3" s="1"/>
  <c r="Q199" i="3"/>
  <c r="R199" i="3" s="1"/>
  <c r="S199" i="3" s="1"/>
  <c r="U199" i="3" s="1"/>
  <c r="Q128" i="3"/>
  <c r="R128" i="3" s="1"/>
  <c r="S128" i="3" s="1"/>
  <c r="U128" i="3" s="1"/>
  <c r="T128" i="3"/>
  <c r="W128" i="3" s="1"/>
  <c r="T217" i="3"/>
  <c r="W217" i="3" s="1"/>
  <c r="Q217" i="3"/>
  <c r="R217" i="3" s="1"/>
  <c r="S217" i="3" s="1"/>
  <c r="U217" i="3" s="1"/>
  <c r="T218" i="3"/>
  <c r="W218" i="3" s="1"/>
  <c r="Q218" i="3"/>
  <c r="R218" i="3" s="1"/>
  <c r="S218" i="3" s="1"/>
  <c r="U218" i="3" s="1"/>
  <c r="Q157" i="3"/>
  <c r="R157" i="3" s="1"/>
  <c r="S157" i="3" s="1"/>
  <c r="U157" i="3" s="1"/>
  <c r="T157" i="3"/>
  <c r="W157" i="3" s="1"/>
  <c r="T215" i="3"/>
  <c r="W215" i="3" s="1"/>
  <c r="Q215" i="3"/>
  <c r="R215" i="3" s="1"/>
  <c r="S215" i="3" s="1"/>
  <c r="U215" i="3" s="1"/>
  <c r="Q167" i="3"/>
  <c r="R167" i="3" s="1"/>
  <c r="S167" i="3" s="1"/>
  <c r="U167" i="3" s="1"/>
  <c r="T167" i="3"/>
  <c r="W167" i="3" s="1"/>
  <c r="Q146" i="3"/>
  <c r="R146" i="3" s="1"/>
  <c r="S146" i="3" s="1"/>
  <c r="U146" i="3" s="1"/>
  <c r="T146" i="3"/>
  <c r="W146" i="3" s="1"/>
  <c r="T193" i="3"/>
  <c r="W193" i="3" s="1"/>
  <c r="Q193" i="3"/>
  <c r="R193" i="3" s="1"/>
  <c r="S193" i="3" s="1"/>
  <c r="U193" i="3" s="1"/>
  <c r="Q196" i="3"/>
  <c r="R196" i="3" s="1"/>
  <c r="S196" i="3" s="1"/>
  <c r="U196" i="3" s="1"/>
  <c r="T196" i="3"/>
  <c r="W196" i="3" s="1"/>
  <c r="Q203" i="3"/>
  <c r="R203" i="3" s="1"/>
  <c r="S203" i="3" s="1"/>
  <c r="U203" i="3" s="1"/>
  <c r="T203" i="3"/>
  <c r="W203" i="3" s="1"/>
  <c r="Q150" i="3"/>
  <c r="R150" i="3" s="1"/>
  <c r="S150" i="3" s="1"/>
  <c r="U150" i="3" s="1"/>
  <c r="T150" i="3"/>
  <c r="W150" i="3" s="1"/>
  <c r="Q164" i="3"/>
  <c r="R164" i="3" s="1"/>
  <c r="S164" i="3" s="1"/>
  <c r="U164" i="3" s="1"/>
  <c r="T164" i="3"/>
  <c r="W164" i="3" s="1"/>
  <c r="Q158" i="3"/>
  <c r="R158" i="3" s="1"/>
  <c r="S158" i="3" s="1"/>
  <c r="U158" i="3" s="1"/>
  <c r="T158" i="3"/>
  <c r="W158" i="3" s="1"/>
  <c r="T201" i="3"/>
  <c r="W201" i="3" s="1"/>
  <c r="Q201" i="3"/>
  <c r="R201" i="3" s="1"/>
  <c r="S201" i="3" s="1"/>
  <c r="U201" i="3" s="1"/>
  <c r="T195" i="3"/>
  <c r="W195" i="3" s="1"/>
  <c r="Q195" i="3"/>
  <c r="R195" i="3" s="1"/>
  <c r="S195" i="3" s="1"/>
  <c r="U195" i="3" s="1"/>
  <c r="Q187" i="3"/>
  <c r="R187" i="3" s="1"/>
  <c r="S187" i="3" s="1"/>
  <c r="U187" i="3" s="1"/>
  <c r="T187" i="3"/>
  <c r="W187" i="3" s="1"/>
  <c r="Q206" i="3"/>
  <c r="R206" i="3" s="1"/>
  <c r="S206" i="3" s="1"/>
  <c r="U206" i="3" s="1"/>
  <c r="T206" i="3"/>
  <c r="W206" i="3" s="1"/>
  <c r="Q169" i="3"/>
  <c r="R169" i="3" s="1"/>
  <c r="S169" i="3" s="1"/>
  <c r="U169" i="3" s="1"/>
  <c r="T169" i="3"/>
  <c r="W169" i="3" s="1"/>
  <c r="V221" i="3"/>
  <c r="V222" i="3" s="1"/>
  <c r="Q135" i="3"/>
  <c r="R135" i="3" s="1"/>
  <c r="S135" i="3" s="1"/>
  <c r="U135" i="3" s="1"/>
  <c r="T135" i="3"/>
  <c r="W135" i="3" s="1"/>
  <c r="T173" i="3"/>
  <c r="W173" i="3" s="1"/>
  <c r="Q173" i="3"/>
  <c r="R173" i="3" s="1"/>
  <c r="S173" i="3" s="1"/>
  <c r="U173" i="3" s="1"/>
  <c r="Q189" i="3"/>
  <c r="R189" i="3" s="1"/>
  <c r="S189" i="3" s="1"/>
  <c r="U189" i="3" s="1"/>
  <c r="T189" i="3"/>
  <c r="W189" i="3" s="1"/>
  <c r="Q174" i="3"/>
  <c r="R174" i="3" s="1"/>
  <c r="S174" i="3" s="1"/>
  <c r="U174" i="3" s="1"/>
  <c r="T174" i="3"/>
  <c r="W174" i="3" s="1"/>
  <c r="Q186" i="3"/>
  <c r="R186" i="3" s="1"/>
  <c r="S186" i="3" s="1"/>
  <c r="U186" i="3" s="1"/>
  <c r="T186" i="3"/>
  <c r="W186" i="3" s="1"/>
  <c r="L207" i="3"/>
  <c r="P207" i="3"/>
  <c r="Q138" i="3"/>
  <c r="R138" i="3" s="1"/>
  <c r="S138" i="3" s="1"/>
  <c r="U138" i="3" s="1"/>
  <c r="T138" i="3"/>
  <c r="W138" i="3" s="1"/>
  <c r="Q156" i="3"/>
  <c r="R156" i="3" s="1"/>
  <c r="S156" i="3" s="1"/>
  <c r="U156" i="3" s="1"/>
  <c r="T156" i="3"/>
  <c r="W156" i="3" s="1"/>
  <c r="Q178" i="3"/>
  <c r="R178" i="3" s="1"/>
  <c r="S178" i="3" s="1"/>
  <c r="U178" i="3" s="1"/>
  <c r="T178" i="3"/>
  <c r="W178" i="3" s="1"/>
  <c r="Q194" i="3"/>
  <c r="R194" i="3" s="1"/>
  <c r="S194" i="3" s="1"/>
  <c r="U194" i="3" s="1"/>
  <c r="T194" i="3"/>
  <c r="W194" i="3" s="1"/>
  <c r="Q204" i="3"/>
  <c r="R204" i="3" s="1"/>
  <c r="S204" i="3" s="1"/>
  <c r="U204" i="3" s="1"/>
  <c r="T204" i="3"/>
  <c r="W204" i="3" s="1"/>
  <c r="L213" i="3"/>
  <c r="P213" i="3"/>
  <c r="T159" i="3"/>
  <c r="W159" i="3" s="1"/>
  <c r="Q159" i="3"/>
  <c r="R159" i="3" s="1"/>
  <c r="S159" i="3" s="1"/>
  <c r="U159" i="3" s="1"/>
  <c r="Q131" i="3"/>
  <c r="R131" i="3" s="1"/>
  <c r="S131" i="3" s="1"/>
  <c r="U131" i="3" s="1"/>
  <c r="T131" i="3"/>
  <c r="W131" i="3" s="1"/>
  <c r="Q190" i="3"/>
  <c r="R190" i="3" s="1"/>
  <c r="S190" i="3" s="1"/>
  <c r="U190" i="3" s="1"/>
  <c r="T190" i="3"/>
  <c r="W190" i="3" s="1"/>
  <c r="Q133" i="3"/>
  <c r="R133" i="3" s="1"/>
  <c r="S133" i="3" s="1"/>
  <c r="U133" i="3" s="1"/>
  <c r="T133" i="3"/>
  <c r="W133" i="3" s="1"/>
  <c r="T160" i="3"/>
  <c r="W160" i="3" s="1"/>
  <c r="Q160" i="3"/>
  <c r="R160" i="3" s="1"/>
  <c r="S160" i="3" s="1"/>
  <c r="U160" i="3" s="1"/>
  <c r="P118" i="3"/>
  <c r="Q47" i="3"/>
  <c r="R47" i="3" s="1"/>
  <c r="S47" i="3" s="1"/>
  <c r="U47" i="3" s="1"/>
  <c r="T47" i="3"/>
  <c r="W47" i="3" s="1"/>
  <c r="Q62" i="3"/>
  <c r="R62" i="3" s="1"/>
  <c r="S62" i="3" s="1"/>
  <c r="U62" i="3" s="1"/>
  <c r="T62" i="3"/>
  <c r="W62" i="3" s="1"/>
  <c r="Q86" i="3"/>
  <c r="R86" i="3" s="1"/>
  <c r="S86" i="3" s="1"/>
  <c r="U86" i="3" s="1"/>
  <c r="T86" i="3"/>
  <c r="W86" i="3" s="1"/>
  <c r="Q114" i="3"/>
  <c r="R114" i="3" s="1"/>
  <c r="S114" i="3" s="1"/>
  <c r="U114" i="3" s="1"/>
  <c r="T114" i="3"/>
  <c r="W114" i="3" s="1"/>
  <c r="T74" i="3"/>
  <c r="W74" i="3" s="1"/>
  <c r="Q74" i="3"/>
  <c r="R74" i="3" s="1"/>
  <c r="S74" i="3" s="1"/>
  <c r="U74" i="3" s="1"/>
  <c r="Q84" i="3"/>
  <c r="R84" i="3" s="1"/>
  <c r="S84" i="3" s="1"/>
  <c r="U84" i="3" s="1"/>
  <c r="T84" i="3"/>
  <c r="W84" i="3" s="1"/>
  <c r="T101" i="3"/>
  <c r="W101" i="3" s="1"/>
  <c r="Q101" i="3"/>
  <c r="R101" i="3" s="1"/>
  <c r="S101" i="3" s="1"/>
  <c r="U101" i="3" s="1"/>
  <c r="Q90" i="3"/>
  <c r="R90" i="3" s="1"/>
  <c r="S90" i="3" s="1"/>
  <c r="U90" i="3" s="1"/>
  <c r="T90" i="3"/>
  <c r="W90" i="3" s="1"/>
  <c r="Q58" i="3"/>
  <c r="R58" i="3" s="1"/>
  <c r="S58" i="3" s="1"/>
  <c r="U58" i="3" s="1"/>
  <c r="T58" i="3"/>
  <c r="W58" i="3" s="1"/>
  <c r="P125" i="3"/>
  <c r="T78" i="3"/>
  <c r="W78" i="3" s="1"/>
  <c r="Q78" i="3"/>
  <c r="R78" i="3" s="1"/>
  <c r="S78" i="3" s="1"/>
  <c r="U78" i="3" s="1"/>
  <c r="Q79" i="3"/>
  <c r="R79" i="3" s="1"/>
  <c r="S79" i="3" s="1"/>
  <c r="U79" i="3" s="1"/>
  <c r="T79" i="3"/>
  <c r="W79" i="3" s="1"/>
  <c r="Q98" i="3"/>
  <c r="R98" i="3" s="1"/>
  <c r="S98" i="3" s="1"/>
  <c r="U98" i="3" s="1"/>
  <c r="T98" i="3"/>
  <c r="W98" i="3" s="1"/>
  <c r="Q112" i="3"/>
  <c r="R112" i="3" s="1"/>
  <c r="S112" i="3" s="1"/>
  <c r="U112" i="3" s="1"/>
  <c r="T112" i="3"/>
  <c r="W112" i="3" s="1"/>
  <c r="T55" i="3"/>
  <c r="W55" i="3" s="1"/>
  <c r="Q55" i="3"/>
  <c r="R55" i="3" s="1"/>
  <c r="S55" i="3" s="1"/>
  <c r="U55" i="3" s="1"/>
  <c r="T102" i="3"/>
  <c r="W102" i="3" s="1"/>
  <c r="Q102" i="3"/>
  <c r="R102" i="3" s="1"/>
  <c r="S102" i="3" s="1"/>
  <c r="U102" i="3" s="1"/>
  <c r="Q123" i="3"/>
  <c r="R123" i="3" s="1"/>
  <c r="S123" i="3" s="1"/>
  <c r="U123" i="3" s="1"/>
  <c r="T123" i="3"/>
  <c r="W123" i="3" s="1"/>
  <c r="P120" i="3"/>
  <c r="Q95" i="3"/>
  <c r="R95" i="3" s="1"/>
  <c r="S95" i="3" s="1"/>
  <c r="U95" i="3" s="1"/>
  <c r="T95" i="3"/>
  <c r="W95" i="3" s="1"/>
  <c r="Q93" i="3"/>
  <c r="R93" i="3" s="1"/>
  <c r="S93" i="3" s="1"/>
  <c r="U93" i="3" s="1"/>
  <c r="T93" i="3"/>
  <c r="W93" i="3" s="1"/>
  <c r="Q52" i="3"/>
  <c r="R52" i="3" s="1"/>
  <c r="S52" i="3" s="1"/>
  <c r="U52" i="3" s="1"/>
  <c r="T52" i="3"/>
  <c r="W52" i="3" s="1"/>
  <c r="T88" i="3"/>
  <c r="W88" i="3" s="1"/>
  <c r="Q88" i="3"/>
  <c r="R88" i="3" s="1"/>
  <c r="S88" i="3" s="1"/>
  <c r="U88" i="3" s="1"/>
  <c r="Q92" i="3"/>
  <c r="R92" i="3" s="1"/>
  <c r="S92" i="3" s="1"/>
  <c r="U92" i="3" s="1"/>
  <c r="T92" i="3"/>
  <c r="W92" i="3" s="1"/>
  <c r="Q57" i="3"/>
  <c r="R57" i="3" s="1"/>
  <c r="S57" i="3" s="1"/>
  <c r="U57" i="3" s="1"/>
  <c r="T57" i="3"/>
  <c r="W57" i="3" s="1"/>
  <c r="T64" i="3"/>
  <c r="W64" i="3" s="1"/>
  <c r="Q64" i="3"/>
  <c r="R64" i="3" s="1"/>
  <c r="S64" i="3" s="1"/>
  <c r="U64" i="3" s="1"/>
  <c r="Q110" i="3"/>
  <c r="R110" i="3" s="1"/>
  <c r="S110" i="3" s="1"/>
  <c r="U110" i="3" s="1"/>
  <c r="T110" i="3"/>
  <c r="W110" i="3" s="1"/>
  <c r="Q56" i="3"/>
  <c r="R56" i="3" s="1"/>
  <c r="S56" i="3" s="1"/>
  <c r="U56" i="3" s="1"/>
  <c r="T56" i="3"/>
  <c r="W56" i="3" s="1"/>
  <c r="T66" i="3"/>
  <c r="W66" i="3" s="1"/>
  <c r="Q66" i="3"/>
  <c r="R66" i="3" s="1"/>
  <c r="S66" i="3" s="1"/>
  <c r="U66" i="3" s="1"/>
  <c r="Q46" i="3"/>
  <c r="R46" i="3" s="1"/>
  <c r="S46" i="3" s="1"/>
  <c r="U46" i="3" s="1"/>
  <c r="T46" i="3"/>
  <c r="W46" i="3" s="1"/>
  <c r="Q53" i="3"/>
  <c r="R53" i="3" s="1"/>
  <c r="S53" i="3" s="1"/>
  <c r="U53" i="3" s="1"/>
  <c r="T53" i="3"/>
  <c r="W53" i="3" s="1"/>
  <c r="Q81" i="3"/>
  <c r="R81" i="3" s="1"/>
  <c r="S81" i="3" s="1"/>
  <c r="U81" i="3" s="1"/>
  <c r="T81" i="3"/>
  <c r="W81" i="3" s="1"/>
  <c r="Q97" i="3"/>
  <c r="R97" i="3" s="1"/>
  <c r="S97" i="3" s="1"/>
  <c r="U97" i="3" s="1"/>
  <c r="T97" i="3"/>
  <c r="W97" i="3" s="1"/>
  <c r="T103" i="3"/>
  <c r="W103" i="3" s="1"/>
  <c r="Q103" i="3"/>
  <c r="R103" i="3" s="1"/>
  <c r="S103" i="3" s="1"/>
  <c r="U103" i="3" s="1"/>
  <c r="T113" i="3"/>
  <c r="W113" i="3" s="1"/>
  <c r="Q113" i="3"/>
  <c r="R113" i="3" s="1"/>
  <c r="S113" i="3" s="1"/>
  <c r="U113" i="3" s="1"/>
  <c r="P37" i="3"/>
  <c r="Q37" i="3" s="1"/>
  <c r="R37" i="3" s="1"/>
  <c r="S37" i="3" s="1"/>
  <c r="U37" i="3" s="1"/>
  <c r="Q45" i="3"/>
  <c r="R45" i="3" s="1"/>
  <c r="S45" i="3" s="1"/>
  <c r="U45" i="3" s="1"/>
  <c r="T45" i="3"/>
  <c r="W45" i="3" s="1"/>
  <c r="Q115" i="3"/>
  <c r="R115" i="3" s="1"/>
  <c r="S115" i="3" s="1"/>
  <c r="U115" i="3" s="1"/>
  <c r="T115" i="3"/>
  <c r="W115" i="3" s="1"/>
  <c r="Q106" i="3"/>
  <c r="R106" i="3" s="1"/>
  <c r="S106" i="3" s="1"/>
  <c r="U106" i="3" s="1"/>
  <c r="T106" i="3"/>
  <c r="W106" i="3" s="1"/>
  <c r="P122" i="3"/>
  <c r="Q70" i="3"/>
  <c r="R70" i="3" s="1"/>
  <c r="S70" i="3" s="1"/>
  <c r="U70" i="3" s="1"/>
  <c r="T70" i="3"/>
  <c r="W70" i="3" s="1"/>
  <c r="Q121" i="3"/>
  <c r="R121" i="3" s="1"/>
  <c r="S121" i="3" s="1"/>
  <c r="U121" i="3" s="1"/>
  <c r="T121" i="3"/>
  <c r="W121" i="3" s="1"/>
  <c r="T99" i="3"/>
  <c r="W99" i="3" s="1"/>
  <c r="Q99" i="3"/>
  <c r="R99" i="3" s="1"/>
  <c r="S99" i="3" s="1"/>
  <c r="U99" i="3" s="1"/>
  <c r="T94" i="3"/>
  <c r="W94" i="3" s="1"/>
  <c r="Q94" i="3"/>
  <c r="R94" i="3" s="1"/>
  <c r="S94" i="3" s="1"/>
  <c r="U94" i="3" s="1"/>
  <c r="Q61" i="3"/>
  <c r="R61" i="3" s="1"/>
  <c r="S61" i="3" s="1"/>
  <c r="U61" i="3" s="1"/>
  <c r="T61" i="3"/>
  <c r="W61" i="3" s="1"/>
  <c r="T119" i="3"/>
  <c r="W119" i="3" s="1"/>
  <c r="Q119" i="3"/>
  <c r="R119" i="3" s="1"/>
  <c r="S119" i="3" s="1"/>
  <c r="U119" i="3" s="1"/>
  <c r="Q71" i="3"/>
  <c r="R71" i="3" s="1"/>
  <c r="S71" i="3" s="1"/>
  <c r="U71" i="3" s="1"/>
  <c r="T71" i="3"/>
  <c r="W71" i="3" s="1"/>
  <c r="T85" i="3"/>
  <c r="W85" i="3" s="1"/>
  <c r="Q85" i="3"/>
  <c r="R85" i="3" s="1"/>
  <c r="S85" i="3" s="1"/>
  <c r="U85" i="3" s="1"/>
  <c r="T65" i="3"/>
  <c r="W65" i="3" s="1"/>
  <c r="Q65" i="3"/>
  <c r="R65" i="3" s="1"/>
  <c r="S65" i="3" s="1"/>
  <c r="U65" i="3" s="1"/>
  <c r="T100" i="3"/>
  <c r="W100" i="3" s="1"/>
  <c r="Q100" i="3"/>
  <c r="R100" i="3" s="1"/>
  <c r="S100" i="3" s="1"/>
  <c r="U100" i="3" s="1"/>
  <c r="Q50" i="3"/>
  <c r="R50" i="3" s="1"/>
  <c r="S50" i="3" s="1"/>
  <c r="U50" i="3" s="1"/>
  <c r="T50" i="3"/>
  <c r="W50" i="3" s="1"/>
  <c r="Q59" i="3"/>
  <c r="R59" i="3" s="1"/>
  <c r="S59" i="3" s="1"/>
  <c r="U59" i="3" s="1"/>
  <c r="T59" i="3"/>
  <c r="W59" i="3" s="1"/>
  <c r="Q105" i="3"/>
  <c r="R105" i="3" s="1"/>
  <c r="S105" i="3" s="1"/>
  <c r="U105" i="3" s="1"/>
  <c r="T105" i="3"/>
  <c r="W105" i="3" s="1"/>
  <c r="Q109" i="3"/>
  <c r="R109" i="3" s="1"/>
  <c r="S109" i="3" s="1"/>
  <c r="U109" i="3" s="1"/>
  <c r="T109" i="3"/>
  <c r="W109" i="3" s="1"/>
  <c r="Q68" i="3"/>
  <c r="R68" i="3" s="1"/>
  <c r="S68" i="3" s="1"/>
  <c r="U68" i="3" s="1"/>
  <c r="T68" i="3"/>
  <c r="W68" i="3" s="1"/>
  <c r="Q80" i="3"/>
  <c r="R80" i="3" s="1"/>
  <c r="S80" i="3" s="1"/>
  <c r="U80" i="3" s="1"/>
  <c r="T80" i="3"/>
  <c r="W80" i="3" s="1"/>
  <c r="Q108" i="3"/>
  <c r="R108" i="3" s="1"/>
  <c r="S108" i="3" s="1"/>
  <c r="U108" i="3" s="1"/>
  <c r="T108" i="3"/>
  <c r="W108" i="3" s="1"/>
  <c r="Q72" i="3"/>
  <c r="R72" i="3" s="1"/>
  <c r="S72" i="3" s="1"/>
  <c r="U72" i="3" s="1"/>
  <c r="T72" i="3"/>
  <c r="W72" i="3" s="1"/>
  <c r="T76" i="3"/>
  <c r="W76" i="3" s="1"/>
  <c r="Q76" i="3"/>
  <c r="R76" i="3" s="1"/>
  <c r="S76" i="3" s="1"/>
  <c r="U76" i="3" s="1"/>
  <c r="P124" i="3"/>
  <c r="T96" i="3"/>
  <c r="W96" i="3" s="1"/>
  <c r="Q96" i="3"/>
  <c r="R96" i="3" s="1"/>
  <c r="S96" i="3" s="1"/>
  <c r="U96" i="3" s="1"/>
  <c r="T117" i="3"/>
  <c r="W117" i="3" s="1"/>
  <c r="Q117" i="3"/>
  <c r="R117" i="3" s="1"/>
  <c r="S117" i="3" s="1"/>
  <c r="U117" i="3" s="1"/>
  <c r="Q51" i="3"/>
  <c r="R51" i="3" s="1"/>
  <c r="S51" i="3" s="1"/>
  <c r="U51" i="3" s="1"/>
  <c r="T51" i="3"/>
  <c r="W51" i="3" s="1"/>
  <c r="T111" i="3"/>
  <c r="W111" i="3" s="1"/>
  <c r="Q111" i="3"/>
  <c r="R111" i="3" s="1"/>
  <c r="S111" i="3" s="1"/>
  <c r="U111" i="3" s="1"/>
  <c r="Q107" i="3"/>
  <c r="R107" i="3" s="1"/>
  <c r="S107" i="3" s="1"/>
  <c r="U107" i="3" s="1"/>
  <c r="T107" i="3"/>
  <c r="W107" i="3" s="1"/>
  <c r="Q60" i="3"/>
  <c r="R60" i="3" s="1"/>
  <c r="S60" i="3" s="1"/>
  <c r="U60" i="3" s="1"/>
  <c r="T60" i="3"/>
  <c r="W60" i="3" s="1"/>
  <c r="P38" i="3"/>
  <c r="T38" i="3" s="1"/>
  <c r="W38" i="3" s="1"/>
  <c r="P39" i="3"/>
  <c r="Q39" i="3" s="1"/>
  <c r="R39" i="3" s="1"/>
  <c r="S39" i="3" s="1"/>
  <c r="U39" i="3" s="1"/>
  <c r="Q104" i="3"/>
  <c r="R104" i="3" s="1"/>
  <c r="S104" i="3" s="1"/>
  <c r="U104" i="3" s="1"/>
  <c r="T104" i="3"/>
  <c r="W104" i="3" s="1"/>
  <c r="T87" i="3"/>
  <c r="W87" i="3" s="1"/>
  <c r="Q87" i="3"/>
  <c r="R87" i="3" s="1"/>
  <c r="S87" i="3" s="1"/>
  <c r="U87" i="3" s="1"/>
  <c r="Q73" i="3"/>
  <c r="R73" i="3" s="1"/>
  <c r="S73" i="3" s="1"/>
  <c r="U73" i="3" s="1"/>
  <c r="T73" i="3"/>
  <c r="W73" i="3" s="1"/>
  <c r="T77" i="3"/>
  <c r="W77" i="3" s="1"/>
  <c r="Q77" i="3"/>
  <c r="R77" i="3" s="1"/>
  <c r="S77" i="3" s="1"/>
  <c r="U77" i="3" s="1"/>
  <c r="Q63" i="3"/>
  <c r="R63" i="3" s="1"/>
  <c r="S63" i="3" s="1"/>
  <c r="U63" i="3" s="1"/>
  <c r="T63" i="3"/>
  <c r="W63" i="3" s="1"/>
  <c r="T75" i="3"/>
  <c r="W75" i="3" s="1"/>
  <c r="Q75" i="3"/>
  <c r="R75" i="3" s="1"/>
  <c r="S75" i="3" s="1"/>
  <c r="U75" i="3" s="1"/>
  <c r="Q91" i="3"/>
  <c r="R91" i="3" s="1"/>
  <c r="S91" i="3" s="1"/>
  <c r="U91" i="3" s="1"/>
  <c r="T91" i="3"/>
  <c r="W91" i="3" s="1"/>
  <c r="Q67" i="3"/>
  <c r="R67" i="3" s="1"/>
  <c r="S67" i="3" s="1"/>
  <c r="U67" i="3" s="1"/>
  <c r="T67" i="3"/>
  <c r="W67" i="3" s="1"/>
  <c r="T116" i="3"/>
  <c r="W116" i="3" s="1"/>
  <c r="Q116" i="3"/>
  <c r="R116" i="3" s="1"/>
  <c r="S116" i="3" s="1"/>
  <c r="U116" i="3" s="1"/>
  <c r="Q69" i="3"/>
  <c r="R69" i="3" s="1"/>
  <c r="S69" i="3" s="1"/>
  <c r="U69" i="3" s="1"/>
  <c r="T69" i="3"/>
  <c r="W69" i="3" s="1"/>
  <c r="Q83" i="3"/>
  <c r="R83" i="3" s="1"/>
  <c r="S83" i="3" s="1"/>
  <c r="U83" i="3" s="1"/>
  <c r="T83" i="3"/>
  <c r="W83" i="3" s="1"/>
  <c r="Q49" i="3"/>
  <c r="R49" i="3" s="1"/>
  <c r="S49" i="3" s="1"/>
  <c r="U49" i="3" s="1"/>
  <c r="T49" i="3"/>
  <c r="W49" i="3" s="1"/>
  <c r="Q48" i="3"/>
  <c r="R48" i="3" s="1"/>
  <c r="S48" i="3" s="1"/>
  <c r="U48" i="3" s="1"/>
  <c r="T48" i="3"/>
  <c r="W48" i="3" s="1"/>
  <c r="T54" i="3"/>
  <c r="W54" i="3" s="1"/>
  <c r="Q54" i="3"/>
  <c r="R54" i="3" s="1"/>
  <c r="S54" i="3" s="1"/>
  <c r="U54" i="3" s="1"/>
  <c r="Q82" i="3"/>
  <c r="R82" i="3" s="1"/>
  <c r="S82" i="3" s="1"/>
  <c r="U82" i="3" s="1"/>
  <c r="T82" i="3"/>
  <c r="W82" i="3" s="1"/>
  <c r="Q89" i="3"/>
  <c r="R89" i="3" s="1"/>
  <c r="S89" i="3" s="1"/>
  <c r="U89" i="3" s="1"/>
  <c r="T89" i="3"/>
  <c r="W89" i="3" s="1"/>
  <c r="T220" i="3"/>
  <c r="Q220" i="3"/>
  <c r="R220" i="3" s="1"/>
  <c r="S220" i="3" s="1"/>
  <c r="U220" i="3" s="1"/>
  <c r="P43" i="3"/>
  <c r="P44" i="3"/>
  <c r="Q219" i="3"/>
  <c r="R219" i="3" s="1"/>
  <c r="S219" i="3" s="1"/>
  <c r="U219" i="3" s="1"/>
  <c r="P41" i="3"/>
  <c r="Q42" i="3"/>
  <c r="R42" i="3" s="1"/>
  <c r="S42" i="3" s="1"/>
  <c r="U42" i="3" s="1"/>
  <c r="T42" i="3"/>
  <c r="W42" i="3" s="1"/>
  <c r="W223" i="3"/>
  <c r="P40" i="3"/>
  <c r="T34" i="3"/>
  <c r="W34" i="3" s="1"/>
  <c r="Q34" i="3"/>
  <c r="R34" i="3" s="1"/>
  <c r="S34" i="3" s="1"/>
  <c r="U34" i="3" s="1"/>
  <c r="Q36" i="3"/>
  <c r="R36" i="3" s="1"/>
  <c r="S36" i="3" s="1"/>
  <c r="U36" i="3" s="1"/>
  <c r="T36" i="3"/>
  <c r="W36" i="3" s="1"/>
  <c r="T20" i="3"/>
  <c r="W20" i="3" s="1"/>
  <c r="Q20" i="3"/>
  <c r="R20" i="3" s="1"/>
  <c r="S20" i="3" s="1"/>
  <c r="U20" i="3" s="1"/>
  <c r="P18" i="3"/>
  <c r="T19" i="3"/>
  <c r="W19" i="3" s="1"/>
  <c r="Q19" i="3"/>
  <c r="R19" i="3" s="1"/>
  <c r="S19" i="3" s="1"/>
  <c r="U19" i="3" s="1"/>
  <c r="P9" i="3"/>
  <c r="T9" i="3" s="1"/>
  <c r="W9" i="3" s="1"/>
  <c r="P16" i="3"/>
  <c r="T17" i="3"/>
  <c r="W17" i="3" s="1"/>
  <c r="Q17" i="3"/>
  <c r="R17" i="3" s="1"/>
  <c r="S17" i="3" s="1"/>
  <c r="U17" i="3" s="1"/>
  <c r="W219" i="3"/>
  <c r="P6" i="3"/>
  <c r="Q12" i="3"/>
  <c r="R12" i="3" s="1"/>
  <c r="T12" i="3"/>
  <c r="W12" i="3" s="1"/>
  <c r="Q14" i="3"/>
  <c r="R14" i="3" s="1"/>
  <c r="T14" i="3"/>
  <c r="W14" i="3" s="1"/>
  <c r="Q10" i="3"/>
  <c r="R10" i="3" s="1"/>
  <c r="T10" i="3"/>
  <c r="T11" i="3"/>
  <c r="W11" i="3" s="1"/>
  <c r="Q11" i="3"/>
  <c r="R11" i="3" s="1"/>
  <c r="T15" i="3"/>
  <c r="W15" i="3" s="1"/>
  <c r="Q15" i="3"/>
  <c r="R15" i="3" s="1"/>
  <c r="T7" i="3"/>
  <c r="W7" i="3" s="1"/>
  <c r="Q7" i="3"/>
  <c r="R7" i="3" s="1"/>
  <c r="Q8" i="3"/>
  <c r="R8" i="3" s="1"/>
  <c r="T8" i="3"/>
  <c r="W8" i="3" s="1"/>
  <c r="Q13" i="3"/>
  <c r="R13" i="3" s="1"/>
  <c r="T13" i="3"/>
  <c r="W13" i="3" s="1"/>
  <c r="T39" i="3" l="1"/>
  <c r="W39" i="3" s="1"/>
  <c r="T37" i="3"/>
  <c r="W37" i="3" s="1"/>
  <c r="T35" i="3"/>
  <c r="W35" i="3" s="1"/>
  <c r="Q38" i="3"/>
  <c r="R38" i="3" s="1"/>
  <c r="S38" i="3" s="1"/>
  <c r="U38" i="3" s="1"/>
  <c r="Q208" i="3"/>
  <c r="R208" i="3" s="1"/>
  <c r="S208" i="3" s="1"/>
  <c r="U208" i="3" s="1"/>
  <c r="T208" i="3"/>
  <c r="W208" i="3" s="1"/>
  <c r="T211" i="3"/>
  <c r="W211" i="3" s="1"/>
  <c r="Q211" i="3"/>
  <c r="R211" i="3" s="1"/>
  <c r="S211" i="3" s="1"/>
  <c r="U211" i="3" s="1"/>
  <c r="T213" i="3"/>
  <c r="W213" i="3" s="1"/>
  <c r="Q213" i="3"/>
  <c r="R213" i="3" s="1"/>
  <c r="S213" i="3" s="1"/>
  <c r="U213" i="3" s="1"/>
  <c r="Q207" i="3"/>
  <c r="R207" i="3" s="1"/>
  <c r="S207" i="3" s="1"/>
  <c r="U207" i="3" s="1"/>
  <c r="T207" i="3"/>
  <c r="W207" i="3" s="1"/>
  <c r="Q209" i="3"/>
  <c r="R209" i="3" s="1"/>
  <c r="S209" i="3" s="1"/>
  <c r="U209" i="3" s="1"/>
  <c r="T209" i="3"/>
  <c r="W209" i="3" s="1"/>
  <c r="Q120" i="3"/>
  <c r="R120" i="3" s="1"/>
  <c r="S120" i="3" s="1"/>
  <c r="U120" i="3" s="1"/>
  <c r="T120" i="3"/>
  <c r="W120" i="3" s="1"/>
  <c r="Q125" i="3"/>
  <c r="R125" i="3" s="1"/>
  <c r="S125" i="3" s="1"/>
  <c r="U125" i="3" s="1"/>
  <c r="T125" i="3"/>
  <c r="W125" i="3" s="1"/>
  <c r="Q122" i="3"/>
  <c r="R122" i="3" s="1"/>
  <c r="S122" i="3" s="1"/>
  <c r="U122" i="3" s="1"/>
  <c r="T122" i="3"/>
  <c r="W122" i="3" s="1"/>
  <c r="W220" i="3"/>
  <c r="T118" i="3"/>
  <c r="W118" i="3" s="1"/>
  <c r="Q118" i="3"/>
  <c r="R118" i="3" s="1"/>
  <c r="S118" i="3" s="1"/>
  <c r="U118" i="3" s="1"/>
  <c r="Q124" i="3"/>
  <c r="R124" i="3" s="1"/>
  <c r="S124" i="3" s="1"/>
  <c r="U124" i="3" s="1"/>
  <c r="T124" i="3"/>
  <c r="W124" i="3" s="1"/>
  <c r="Q41" i="3"/>
  <c r="R41" i="3" s="1"/>
  <c r="S41" i="3" s="1"/>
  <c r="U41" i="3" s="1"/>
  <c r="T41" i="3"/>
  <c r="W41" i="3" s="1"/>
  <c r="Q44" i="3"/>
  <c r="R44" i="3" s="1"/>
  <c r="S44" i="3" s="1"/>
  <c r="U44" i="3" s="1"/>
  <c r="T44" i="3"/>
  <c r="W44" i="3" s="1"/>
  <c r="T43" i="3"/>
  <c r="W43" i="3" s="1"/>
  <c r="Q43" i="3"/>
  <c r="R43" i="3" s="1"/>
  <c r="S43" i="3" s="1"/>
  <c r="U43" i="3" s="1"/>
  <c r="Q40" i="3"/>
  <c r="R40" i="3" s="1"/>
  <c r="S40" i="3" s="1"/>
  <c r="U40" i="3" s="1"/>
  <c r="T40" i="3"/>
  <c r="W40" i="3" s="1"/>
  <c r="Q9" i="3"/>
  <c r="R9" i="3" s="1"/>
  <c r="S9" i="3" s="1"/>
  <c r="U9" i="3" s="1"/>
  <c r="S8" i="3"/>
  <c r="U8" i="3" s="1"/>
  <c r="S15" i="3"/>
  <c r="U15" i="3" s="1"/>
  <c r="Q16" i="3"/>
  <c r="R16" i="3" s="1"/>
  <c r="S16" i="3" s="1"/>
  <c r="U16" i="3" s="1"/>
  <c r="T16" i="3"/>
  <c r="W16" i="3" s="1"/>
  <c r="S7" i="3"/>
  <c r="U7" i="3" s="1"/>
  <c r="S11" i="3"/>
  <c r="U11" i="3" s="1"/>
  <c r="S14" i="3"/>
  <c r="U14" i="3" s="1"/>
  <c r="S13" i="3"/>
  <c r="U13" i="3" s="1"/>
  <c r="T18" i="3"/>
  <c r="W18" i="3" s="1"/>
  <c r="Q18" i="3"/>
  <c r="R18" i="3" s="1"/>
  <c r="S18" i="3" s="1"/>
  <c r="U18" i="3" s="1"/>
  <c r="S10" i="3"/>
  <c r="U10" i="3" s="1"/>
  <c r="S12" i="3"/>
  <c r="U12" i="3" s="1"/>
  <c r="W10" i="3"/>
  <c r="T6" i="3"/>
  <c r="Q6" i="3"/>
  <c r="R6" i="3" s="1"/>
  <c r="W6" i="3" l="1"/>
  <c r="W221" i="3" s="1"/>
  <c r="W222" i="3" s="1"/>
  <c r="T222" i="3"/>
  <c r="S6" i="3"/>
  <c r="U6" i="3" s="1"/>
  <c r="U221" i="3" s="1"/>
  <c r="U222" i="3" s="1"/>
</calcChain>
</file>

<file path=xl/sharedStrings.xml><?xml version="1.0" encoding="utf-8"?>
<sst xmlns="http://schemas.openxmlformats.org/spreadsheetml/2006/main" count="788" uniqueCount="98">
  <si>
    <t>Débitage</t>
  </si>
  <si>
    <t>Rinçage</t>
  </si>
  <si>
    <t>Article</t>
  </si>
  <si>
    <t>Opération</t>
  </si>
  <si>
    <t>Qte</t>
  </si>
  <si>
    <t>Fiche de Suivi</t>
  </si>
  <si>
    <t>Drawing / Photo</t>
  </si>
  <si>
    <t>Opérateur</t>
  </si>
  <si>
    <t>Observation</t>
  </si>
  <si>
    <t>Total</t>
  </si>
  <si>
    <t>Demande Sortie Matériel</t>
  </si>
  <si>
    <t>Longuer</t>
  </si>
  <si>
    <t>Soudure</t>
  </si>
  <si>
    <t>Accessoires</t>
  </si>
  <si>
    <t>Qte/Unit</t>
  </si>
  <si>
    <t>Barres</t>
  </si>
  <si>
    <t>Coef</t>
  </si>
  <si>
    <t>Qt/Article</t>
  </si>
  <si>
    <t>Qt Totale</t>
  </si>
  <si>
    <t>Support boite</t>
  </si>
  <si>
    <t>Support Transfo</t>
  </si>
  <si>
    <t>Date</t>
  </si>
  <si>
    <t>Total =</t>
  </si>
  <si>
    <t>Fixation Poteau</t>
  </si>
  <si>
    <t xml:space="preserve">Commande: </t>
  </si>
  <si>
    <t xml:space="preserve"> Total  Ser.  (h)</t>
  </si>
  <si>
    <t xml:space="preserve"> Total Ser. (min) </t>
  </si>
  <si>
    <t>Temps Serrurerie / Unité</t>
  </si>
  <si>
    <t xml:space="preserve"> Total (h)</t>
  </si>
  <si>
    <t>Chef d'équipe :</t>
  </si>
  <si>
    <t>Peinture</t>
  </si>
  <si>
    <t>Qte :</t>
  </si>
  <si>
    <t>Profilés</t>
  </si>
  <si>
    <t xml:space="preserve">Commande : </t>
  </si>
  <si>
    <t>Opérations</t>
  </si>
  <si>
    <t>Fixaton Transversale</t>
  </si>
  <si>
    <t>Rinçage - Ponçage</t>
  </si>
  <si>
    <t>Cintrage - Perçage</t>
  </si>
  <si>
    <t>Réf 4D</t>
  </si>
  <si>
    <t>KFTRA18P</t>
  </si>
  <si>
    <t>KSB</t>
  </si>
  <si>
    <t>KFPA</t>
  </si>
  <si>
    <t>KFTA</t>
  </si>
  <si>
    <r>
      <t xml:space="preserve">Date lancement </t>
    </r>
    <r>
      <rPr>
        <b/>
        <sz val="11"/>
        <color theme="1"/>
        <rFont val="Arial"/>
        <family val="2"/>
      </rPr>
      <t>débitage</t>
    </r>
    <r>
      <rPr>
        <sz val="11"/>
        <color theme="1"/>
        <rFont val="Arial"/>
        <family val="2"/>
      </rPr>
      <t>:</t>
    </r>
  </si>
  <si>
    <r>
      <t xml:space="preserve">Date fin </t>
    </r>
    <r>
      <rPr>
        <b/>
        <sz val="11"/>
        <color theme="1"/>
        <rFont val="Arial"/>
        <family val="2"/>
      </rPr>
      <t>débitage</t>
    </r>
    <r>
      <rPr>
        <sz val="11"/>
        <color theme="1"/>
        <rFont val="Arial"/>
        <family val="2"/>
      </rPr>
      <t>:</t>
    </r>
  </si>
  <si>
    <r>
      <t xml:space="preserve">Date lancement </t>
    </r>
    <r>
      <rPr>
        <b/>
        <sz val="11"/>
        <color theme="1"/>
        <rFont val="Arial"/>
        <family val="2"/>
      </rPr>
      <t>cintrage</t>
    </r>
    <r>
      <rPr>
        <sz val="11"/>
        <color theme="1"/>
        <rFont val="Arial"/>
        <family val="2"/>
      </rPr>
      <t>:</t>
    </r>
  </si>
  <si>
    <r>
      <t xml:space="preserve">Date fin </t>
    </r>
    <r>
      <rPr>
        <b/>
        <sz val="11"/>
        <color theme="1"/>
        <rFont val="Arial"/>
        <family val="2"/>
      </rPr>
      <t>cintrage</t>
    </r>
    <r>
      <rPr>
        <sz val="11"/>
        <color theme="1"/>
        <rFont val="Arial"/>
        <family val="2"/>
      </rPr>
      <t>:</t>
    </r>
  </si>
  <si>
    <r>
      <t xml:space="preserve">Date lancement </t>
    </r>
    <r>
      <rPr>
        <b/>
        <sz val="11"/>
        <color theme="1"/>
        <rFont val="Arial"/>
        <family val="2"/>
      </rPr>
      <t>soudure</t>
    </r>
    <r>
      <rPr>
        <sz val="11"/>
        <color theme="1"/>
        <rFont val="Arial"/>
        <family val="2"/>
      </rPr>
      <t>:</t>
    </r>
  </si>
  <si>
    <r>
      <t xml:space="preserve">Date fin </t>
    </r>
    <r>
      <rPr>
        <b/>
        <sz val="11"/>
        <color theme="1"/>
        <rFont val="Arial"/>
        <family val="2"/>
      </rPr>
      <t>soudure</t>
    </r>
    <r>
      <rPr>
        <sz val="11"/>
        <color theme="1"/>
        <rFont val="Arial"/>
        <family val="2"/>
      </rPr>
      <t>:</t>
    </r>
  </si>
  <si>
    <t>Date lancement :</t>
  </si>
  <si>
    <t>Date fin :</t>
  </si>
  <si>
    <t>Date Fiche suivi :</t>
  </si>
  <si>
    <r>
      <t xml:space="preserve">Date lancement </t>
    </r>
    <r>
      <rPr>
        <b/>
        <sz val="11"/>
        <color theme="1"/>
        <rFont val="Arial"/>
        <family val="2"/>
      </rPr>
      <t>ponçage</t>
    </r>
    <r>
      <rPr>
        <sz val="11"/>
        <color theme="1"/>
        <rFont val="Arial"/>
        <family val="2"/>
      </rPr>
      <t>:</t>
    </r>
  </si>
  <si>
    <r>
      <t xml:space="preserve">Date fin </t>
    </r>
    <r>
      <rPr>
        <b/>
        <sz val="11"/>
        <color theme="1"/>
        <rFont val="Arial"/>
        <family val="2"/>
      </rPr>
      <t>ponçage</t>
    </r>
    <r>
      <rPr>
        <sz val="11"/>
        <color theme="1"/>
        <rFont val="Arial"/>
        <family val="2"/>
      </rPr>
      <t>:</t>
    </r>
  </si>
  <si>
    <r>
      <t xml:space="preserve">Date lancement </t>
    </r>
    <r>
      <rPr>
        <b/>
        <sz val="11"/>
        <color theme="1"/>
        <rFont val="Arial"/>
        <family val="2"/>
      </rPr>
      <t>peinture</t>
    </r>
    <r>
      <rPr>
        <sz val="11"/>
        <color theme="1"/>
        <rFont val="Arial"/>
        <family val="2"/>
      </rPr>
      <t>:</t>
    </r>
  </si>
  <si>
    <r>
      <t xml:space="preserve">Date fin </t>
    </r>
    <r>
      <rPr>
        <b/>
        <sz val="11"/>
        <color theme="1"/>
        <rFont val="Arial"/>
        <family val="2"/>
      </rPr>
      <t>peinture</t>
    </r>
    <r>
      <rPr>
        <sz val="11"/>
        <color theme="1"/>
        <rFont val="Arial"/>
        <family val="2"/>
      </rPr>
      <t>:</t>
    </r>
  </si>
  <si>
    <t xml:space="preserve"> Cintrage</t>
  </si>
  <si>
    <t>Décor</t>
  </si>
  <si>
    <t>Barre T</t>
  </si>
  <si>
    <t>L. T(m)</t>
  </si>
  <si>
    <t>Qte T</t>
  </si>
  <si>
    <t xml:space="preserve">Poids/ barre </t>
  </si>
  <si>
    <t xml:space="preserve">Chute </t>
  </si>
  <si>
    <t>Poids article</t>
  </si>
  <si>
    <t>Poids chute</t>
  </si>
  <si>
    <t>Poids total</t>
  </si>
  <si>
    <t>Poids/decor</t>
  </si>
  <si>
    <t>Poids chute2</t>
  </si>
  <si>
    <t>KTCA302</t>
  </si>
  <si>
    <t>Tube Carré 30x2</t>
  </si>
  <si>
    <r>
      <t>Poudre</t>
    </r>
    <r>
      <rPr>
        <b/>
        <sz val="11"/>
        <color theme="1"/>
        <rFont val="Arial"/>
        <family val="2"/>
      </rPr>
      <t xml:space="preserve"> doré</t>
    </r>
    <r>
      <rPr>
        <sz val="11"/>
        <color theme="1"/>
        <rFont val="Arial"/>
        <family val="2"/>
      </rPr>
      <t xml:space="preserve"> (Kg)</t>
    </r>
  </si>
  <si>
    <t>P.dec</t>
  </si>
  <si>
    <t>P.ent</t>
  </si>
  <si>
    <t>nb barres</t>
  </si>
  <si>
    <t>Poids net</t>
  </si>
  <si>
    <t>KTCA252</t>
  </si>
  <si>
    <t>KBRO8</t>
  </si>
  <si>
    <t>KBRO10</t>
  </si>
  <si>
    <t>KBPL355</t>
  </si>
  <si>
    <t>KBCA8</t>
  </si>
  <si>
    <t>Tube Carré 25X2</t>
  </si>
  <si>
    <t>Rond Plein Ø 8</t>
  </si>
  <si>
    <t>Rond Plein Ø 10</t>
  </si>
  <si>
    <t>Fer Plat 35x5</t>
  </si>
  <si>
    <t>Carré Plein 8</t>
  </si>
  <si>
    <t>Cintrage,Débitage,</t>
  </si>
  <si>
    <t>Doré</t>
  </si>
  <si>
    <t>GX086</t>
  </si>
  <si>
    <t>KTO214</t>
  </si>
  <si>
    <t>Débitage,</t>
  </si>
  <si>
    <t>KBPL6010</t>
  </si>
  <si>
    <t>KBPL3010</t>
  </si>
  <si>
    <t>Fer Plat 60x10</t>
  </si>
  <si>
    <t>Fer Plat 30x10</t>
  </si>
  <si>
    <t>Tôle 4 mm (2000 x 1000)</t>
  </si>
  <si>
    <t>Poids tôle 4mm</t>
  </si>
  <si>
    <t>K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</si>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</sst>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26"/>
      <color rgb="FFFF0000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24"/>
      <color rgb="FFFF0000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20" fillId="0" borderId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/>
    <xf numFmtId="0" fontId="9" fillId="0" borderId="4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vertical="center"/>
    </xf>
    <xf numFmtId="1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7" fillId="0" borderId="2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165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9" fillId="0" borderId="28" xfId="0" applyFont="1" applyBorder="1"/>
    <xf numFmtId="165" fontId="2" fillId="0" borderId="1" xfId="0" applyNumberFormat="1" applyFont="1" applyBorder="1"/>
    <xf numFmtId="165" fontId="23" fillId="0" borderId="1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23" fillId="0" borderId="1" xfId="0" applyNumberFormat="1" applyFont="1" applyBorder="1"/>
    <xf numFmtId="1" fontId="2" fillId="0" borderId="2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5" borderId="36" xfId="0" applyFont="1" applyFill="1" applyBorder="1" applyAlignment="1">
      <alignment horizontal="left" vertical="center"/>
    </xf>
    <xf numFmtId="0" fontId="9" fillId="5" borderId="20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1" fontId="2" fillId="5" borderId="20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165" fontId="22" fillId="5" borderId="20" xfId="0" applyNumberFormat="1" applyFont="1" applyFill="1" applyBorder="1" applyAlignment="1">
      <alignment horizontal="center" vertical="center"/>
    </xf>
    <xf numFmtId="164" fontId="22" fillId="5" borderId="20" xfId="0" applyNumberFormat="1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/>
    </xf>
    <xf numFmtId="1" fontId="22" fillId="5" borderId="22" xfId="0" applyNumberFormat="1" applyFont="1" applyFill="1" applyBorder="1" applyAlignment="1">
      <alignment horizontal="center" vertical="center"/>
    </xf>
    <xf numFmtId="1" fontId="22" fillId="0" borderId="21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left"/>
    </xf>
    <xf numFmtId="0" fontId="9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65" fontId="22" fillId="5" borderId="1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1" fontId="2" fillId="0" borderId="41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165" fontId="22" fillId="0" borderId="41" xfId="0" applyNumberFormat="1" applyFont="1" applyBorder="1" applyAlignment="1">
      <alignment horizontal="center" vertical="center"/>
    </xf>
    <xf numFmtId="164" fontId="22" fillId="0" borderId="41" xfId="0" applyNumberFormat="1" applyFont="1" applyBorder="1" applyAlignment="1">
      <alignment horizontal="center" vertical="center"/>
    </xf>
    <xf numFmtId="1" fontId="22" fillId="0" borderId="42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left" vertical="center"/>
    </xf>
    <xf numFmtId="1" fontId="22" fillId="5" borderId="2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333375</xdr:rowOff>
    </xdr:from>
    <xdr:to>
      <xdr:col>2</xdr:col>
      <xdr:colOff>1827419</xdr:colOff>
      <xdr:row>9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5E7CB0-EE7F-427B-AE60-B175137F4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1743075"/>
          <a:ext cx="1760744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13</xdr:row>
      <xdr:rowOff>47625</xdr:rowOff>
    </xdr:from>
    <xdr:to>
      <xdr:col>3</xdr:col>
      <xdr:colOff>1562100</xdr:colOff>
      <xdr:row>21</xdr:row>
      <xdr:rowOff>59890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8052D-0BCB-4F7B-8725-D8ED166B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2457450"/>
          <a:ext cx="1533525" cy="1460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12</xdr:row>
      <xdr:rowOff>104775</xdr:rowOff>
    </xdr:from>
    <xdr:to>
      <xdr:col>3</xdr:col>
      <xdr:colOff>1581150</xdr:colOff>
      <xdr:row>20</xdr:row>
      <xdr:rowOff>40840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91C490-7B7B-49B9-AD5D-38316F64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400300"/>
          <a:ext cx="1533525" cy="1460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12</xdr:row>
      <xdr:rowOff>104775</xdr:rowOff>
    </xdr:from>
    <xdr:to>
      <xdr:col>3</xdr:col>
      <xdr:colOff>1590675</xdr:colOff>
      <xdr:row>20</xdr:row>
      <xdr:rowOff>117040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7CA78-209E-4063-9BEE-8F7000F75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2333625"/>
          <a:ext cx="1533525" cy="1460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13</xdr:row>
      <xdr:rowOff>19050</xdr:rowOff>
    </xdr:from>
    <xdr:to>
      <xdr:col>3</xdr:col>
      <xdr:colOff>1590675</xdr:colOff>
      <xdr:row>21</xdr:row>
      <xdr:rowOff>31315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976A8-D820-4E9A-AFF9-C1B3CEDB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2428875"/>
          <a:ext cx="1533525" cy="1460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13</xdr:row>
      <xdr:rowOff>76200</xdr:rowOff>
    </xdr:from>
    <xdr:to>
      <xdr:col>3</xdr:col>
      <xdr:colOff>1571625</xdr:colOff>
      <xdr:row>21</xdr:row>
      <xdr:rowOff>88465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B4D184-43C1-4110-A686-3F9F8A20A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2486025"/>
          <a:ext cx="1533525" cy="146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8"/>
  <sheetViews>
    <sheetView zoomScaleNormal="100" workbookViewId="0">
      <selection activeCell="C24" sqref="C24"/>
    </sheetView>
  </sheetViews>
  <sheetFormatPr defaultColWidth="11.42578125" defaultRowHeight="14.25" x14ac:dyDescent="0.2"/>
  <cols>
    <col min="1" max="1" width="1.42578125" style="1" customWidth="1"/>
    <col min="2" max="2" width="14.28515625" style="1" customWidth="1"/>
    <col min="3" max="3" width="28.5703125" style="1" customWidth="1"/>
    <col min="4" max="4" width="18.5703125" style="1" customWidth="1"/>
    <col min="5" max="5" width="8.5703125" style="2" customWidth="1"/>
    <col min="6" max="7" width="10" style="1" customWidth="1"/>
    <col min="8" max="8" width="20" style="1" customWidth="1"/>
    <col min="9" max="9" width="11.42578125" style="1"/>
    <col min="10" max="10" width="12.28515625" style="1" customWidth="1"/>
    <col min="11" max="16384" width="11.42578125" style="1"/>
  </cols>
  <sheetData>
    <row r="2" spans="2:10" ht="15" customHeight="1" x14ac:dyDescent="0.2">
      <c r="B2" s="89" t="s">
        <v>5</v>
      </c>
      <c r="C2" s="89"/>
      <c r="D2" s="89"/>
      <c r="E2" s="89"/>
      <c r="F2" s="89"/>
      <c r="G2" s="89"/>
      <c r="H2" s="89"/>
      <c r="I2" s="89"/>
      <c r="J2" s="89"/>
    </row>
    <row r="3" spans="2:10" ht="12" customHeight="1" thickBot="1" x14ac:dyDescent="0.25">
      <c r="B3" s="89"/>
      <c r="C3" s="89"/>
      <c r="D3" s="89"/>
      <c r="E3" s="89"/>
      <c r="F3" s="89"/>
      <c r="G3" s="89"/>
      <c r="H3" s="89"/>
      <c r="I3" s="89"/>
      <c r="J3" s="89"/>
    </row>
    <row r="4" spans="2:10" ht="23.25" customHeight="1" thickBot="1" x14ac:dyDescent="0.25">
      <c r="B4" s="90" t="s">
        <v>24</v>
      </c>
      <c r="C4" s="91"/>
      <c r="D4" s="104" t="s">
        <v>96</v>
      </c>
      <c r="E4" s="105"/>
      <c r="F4" s="41" t="s">
        <v>97</v>
      </c>
      <c r="G4" s="106" t="s">
        <v>51</v>
      </c>
      <c r="H4" s="107"/>
      <c r="I4" s="80">
        <f ca="1">TODAY()</f>
        <v>44873</v>
      </c>
      <c r="J4" s="81"/>
    </row>
    <row r="5" spans="2:10" ht="46.5" customHeight="1" thickBot="1" x14ac:dyDescent="0.25">
      <c r="B5" s="7" t="s">
        <v>2</v>
      </c>
      <c r="C5" s="6" t="s">
        <v>6</v>
      </c>
      <c r="D5" s="8" t="s">
        <v>3</v>
      </c>
      <c r="E5" s="6" t="s">
        <v>4</v>
      </c>
      <c r="F5" s="100" t="s">
        <v>8</v>
      </c>
      <c r="G5" s="101"/>
      <c r="H5" s="6" t="s">
        <v>27</v>
      </c>
      <c r="I5" s="6" t="s">
        <v>26</v>
      </c>
      <c r="J5" s="9" t="s">
        <v>25</v>
      </c>
    </row>
    <row r="6" spans="2:10" ht="37.5" customHeight="1" thickBot="1" x14ac:dyDescent="0.25">
      <c r="B6" s="92" t="s">
        <v>87</v>
      </c>
      <c r="C6" s="95"/>
      <c r="D6" s="48" t="s">
        <v>0</v>
      </c>
      <c r="E6" s="98">
        <v>6</v>
      </c>
      <c r="F6" s="82"/>
      <c r="G6" s="83"/>
      <c r="H6" s="35">
        <v>130</v>
      </c>
      <c r="I6" s="4">
        <f>H6*$E$6</f>
        <v>780</v>
      </c>
      <c r="J6" s="36">
        <f>I6/60</f>
        <v>13</v>
      </c>
    </row>
    <row r="7" spans="2:10" ht="37.5" customHeight="1" thickBot="1" x14ac:dyDescent="0.25">
      <c r="B7" s="93"/>
      <c r="C7" s="96"/>
      <c r="D7" s="48" t="s">
        <v>56</v>
      </c>
      <c r="E7" s="99"/>
      <c r="F7" s="82"/>
      <c r="G7" s="83"/>
      <c r="H7" s="35">
        <v>300</v>
      </c>
      <c r="I7" s="4">
        <f>H7*$E$6</f>
        <v>1800</v>
      </c>
      <c r="J7" s="36">
        <f t="shared" ref="J7" si="0">I7/60</f>
        <v>30</v>
      </c>
    </row>
    <row r="8" spans="2:10" ht="37.5" customHeight="1" thickBot="1" x14ac:dyDescent="0.25">
      <c r="B8" s="94"/>
      <c r="C8" s="97"/>
      <c r="D8" s="48" t="s">
        <v>12</v>
      </c>
      <c r="E8" s="99"/>
      <c r="F8" s="82"/>
      <c r="G8" s="83"/>
      <c r="H8" s="35">
        <v>1500</v>
      </c>
      <c r="I8" s="4">
        <f t="shared" ref="I8" si="1">H8*$E$6</f>
        <v>9000</v>
      </c>
      <c r="J8" s="36">
        <f t="shared" ref="J8" si="2">I8/60</f>
        <v>150</v>
      </c>
    </row>
    <row r="9" spans="2:10" ht="37.5" customHeight="1" thickBot="1" x14ac:dyDescent="0.25">
      <c r="B9" s="94"/>
      <c r="C9" s="97"/>
      <c r="D9" s="48" t="s">
        <v>1</v>
      </c>
      <c r="E9" s="99"/>
      <c r="F9" s="82"/>
      <c r="G9" s="83"/>
      <c r="H9" s="35">
        <v>10</v>
      </c>
      <c r="I9" s="4">
        <f t="shared" ref="I9:I10" si="3">H9*$E$6</f>
        <v>60</v>
      </c>
      <c r="J9" s="36">
        <f t="shared" ref="J9:J10" si="4">I9/60</f>
        <v>1</v>
      </c>
    </row>
    <row r="10" spans="2:10" ht="37.5" customHeight="1" thickBot="1" x14ac:dyDescent="0.25">
      <c r="B10" s="94"/>
      <c r="C10" s="97"/>
      <c r="D10" s="48" t="s">
        <v>30</v>
      </c>
      <c r="E10" s="99"/>
      <c r="F10" s="102" t="s">
        <v>86</v>
      </c>
      <c r="G10" s="103"/>
      <c r="H10" s="35">
        <v>100</v>
      </c>
      <c r="I10" s="4">
        <f t="shared" si="3"/>
        <v>600</v>
      </c>
      <c r="J10" s="36">
        <f t="shared" si="4"/>
        <v>10</v>
      </c>
    </row>
    <row r="11" spans="2:10" ht="22.5" customHeight="1" thickBot="1" x14ac:dyDescent="0.25">
      <c r="B11" s="86" t="s">
        <v>9</v>
      </c>
      <c r="C11" s="87"/>
      <c r="D11" s="87"/>
      <c r="E11" s="87"/>
      <c r="F11" s="87"/>
      <c r="G11" s="88"/>
      <c r="H11" s="11">
        <f>SUM(H6:H10)</f>
        <v>2040</v>
      </c>
      <c r="I11" s="4">
        <f>SUM(I6:I10)</f>
        <v>12240</v>
      </c>
      <c r="J11" s="3">
        <f>SUM(J6:J10)</f>
        <v>204</v>
      </c>
    </row>
    <row r="14" spans="2:10" x14ac:dyDescent="0.2">
      <c r="C14" s="84" t="s">
        <v>49</v>
      </c>
      <c r="D14" s="85"/>
    </row>
    <row r="15" spans="2:10" x14ac:dyDescent="0.2">
      <c r="C15" s="84" t="s">
        <v>50</v>
      </c>
      <c r="D15" s="85"/>
      <c r="E15" s="1"/>
    </row>
    <row r="18" spans="6:7" ht="15" x14ac:dyDescent="0.25">
      <c r="F18"/>
      <c r="G18"/>
    </row>
  </sheetData>
  <mergeCells count="17">
    <mergeCell ref="B2:J3"/>
    <mergeCell ref="B4:C4"/>
    <mergeCell ref="B6:B10"/>
    <mergeCell ref="C6:C10"/>
    <mergeCell ref="E6:E10"/>
    <mergeCell ref="F5:G5"/>
    <mergeCell ref="F6:G6"/>
    <mergeCell ref="F7:G7"/>
    <mergeCell ref="F8:G8"/>
    <mergeCell ref="F10:G10"/>
    <mergeCell ref="D4:E4"/>
    <mergeCell ref="G4:H4"/>
    <mergeCell ref="I4:J4"/>
    <mergeCell ref="F9:G9"/>
    <mergeCell ref="C14:D14"/>
    <mergeCell ref="C15:D15"/>
    <mergeCell ref="B11:G11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229"/>
  <sheetViews>
    <sheetView tabSelected="1" zoomScaleNormal="100" workbookViewId="0">
      <selection activeCell="E6" sqref="E6:E34"/>
    </sheetView>
  </sheetViews>
  <sheetFormatPr defaultColWidth="11.42578125" defaultRowHeight="14.25" x14ac:dyDescent="0.2"/>
  <cols>
    <col min="1" max="1" width="8" style="1" customWidth="1"/>
    <col min="2" max="2" width="7.5703125" style="1" bestFit="1" customWidth="1"/>
    <col min="3" max="3" width="13.7109375" style="1" bestFit="1" customWidth="1"/>
    <col min="4" max="4" width="27.42578125" style="1" bestFit="1" customWidth="1"/>
    <col min="5" max="5" width="9.5703125" style="2" bestFit="1" customWidth="1"/>
    <col min="6" max="6" width="19.140625" style="2" bestFit="1" customWidth="1"/>
    <col min="7" max="7" width="9.42578125" style="2" bestFit="1" customWidth="1"/>
    <col min="8" max="8" width="6.7109375" style="2" bestFit="1" customWidth="1"/>
    <col min="9" max="9" width="7.28515625" style="2" bestFit="1" customWidth="1"/>
    <col min="10" max="10" width="8" style="2" bestFit="1" customWidth="1"/>
    <col min="11" max="11" width="11.28515625" style="2" bestFit="1" customWidth="1"/>
    <col min="12" max="12" width="8.7109375" style="1" bestFit="1" customWidth="1"/>
    <col min="13" max="13" width="11.42578125" style="1"/>
    <col min="14" max="14" width="17.42578125" style="1" bestFit="1" customWidth="1"/>
    <col min="15" max="15" width="14" style="1" bestFit="1" customWidth="1"/>
    <col min="16" max="16" width="10.7109375" style="1" bestFit="1" customWidth="1"/>
    <col min="17" max="17" width="6.28515625" style="1" bestFit="1" customWidth="1"/>
    <col min="18" max="18" width="6.85546875" style="1" bestFit="1" customWidth="1"/>
    <col min="19" max="19" width="7.7109375" style="1" bestFit="1" customWidth="1"/>
    <col min="20" max="20" width="13.7109375" style="1" bestFit="1" customWidth="1"/>
    <col min="21" max="21" width="13.140625" style="1" bestFit="1" customWidth="1"/>
    <col min="22" max="22" width="10.5703125" style="1" bestFit="1" customWidth="1"/>
    <col min="23" max="23" width="14.28515625" style="1" bestFit="1" customWidth="1"/>
    <col min="24" max="16384" width="11.42578125" style="1"/>
  </cols>
  <sheetData>
    <row r="1" spans="2:23" ht="15" x14ac:dyDescent="0.2">
      <c r="C1" s="28"/>
      <c r="D1" s="28"/>
      <c r="I1" s="29"/>
      <c r="K1" s="30"/>
    </row>
    <row r="2" spans="2:23" ht="15.75" thickBot="1" x14ac:dyDescent="0.25">
      <c r="C2" s="127" t="s">
        <v>10</v>
      </c>
      <c r="D2" s="127"/>
      <c r="E2" s="127"/>
      <c r="F2" s="127"/>
      <c r="G2" s="127"/>
      <c r="H2" s="127"/>
      <c r="I2" s="127"/>
      <c r="J2" s="127"/>
      <c r="K2" s="127"/>
      <c r="L2" s="127"/>
    </row>
    <row r="3" spans="2:23" ht="18.75" thickBot="1" x14ac:dyDescent="0.25">
      <c r="B3" s="104" t="str">
        <f>'FDS GX086'!B6</f>
        <v>GX086</v>
      </c>
      <c r="C3" s="128"/>
      <c r="D3" s="128"/>
      <c r="E3" s="128"/>
      <c r="F3" s="128"/>
      <c r="G3" s="128"/>
      <c r="H3" s="128"/>
      <c r="I3" s="105"/>
      <c r="J3" s="31" t="s">
        <v>31</v>
      </c>
      <c r="K3" s="128">
        <f>'FDS GX086'!$E6</f>
        <v>6</v>
      </c>
      <c r="L3" s="105"/>
    </row>
    <row r="4" spans="2:23" ht="16.5" customHeight="1" thickBot="1" x14ac:dyDescent="0.25">
      <c r="B4" s="135" t="s">
        <v>33</v>
      </c>
      <c r="C4" s="136"/>
      <c r="D4" s="132"/>
      <c r="E4" s="129" t="str">
        <f>'FDS GX086'!D4</f>
        <v>K</v>
      </c>
      <c r="F4" s="130"/>
      <c r="G4" s="133" t="str">
        <f>'FDS GX086'!F4</f>
        <v>Jan</v>
      </c>
      <c r="H4" s="134"/>
      <c r="I4" s="130"/>
      <c r="J4" s="42" t="s">
        <v>21</v>
      </c>
      <c r="K4" s="131">
        <f ca="1">TODAY()</f>
        <v>44873</v>
      </c>
      <c r="L4" s="132"/>
    </row>
    <row r="5" spans="2:23" ht="15.75" thickBot="1" x14ac:dyDescent="0.3">
      <c r="B5" s="60" t="s">
        <v>57</v>
      </c>
      <c r="C5" s="61" t="s">
        <v>38</v>
      </c>
      <c r="D5" s="61" t="s">
        <v>32</v>
      </c>
      <c r="E5" s="62" t="s">
        <v>11</v>
      </c>
      <c r="F5" s="62" t="s">
        <v>34</v>
      </c>
      <c r="G5" s="63" t="s">
        <v>14</v>
      </c>
      <c r="H5" s="62" t="s">
        <v>60</v>
      </c>
      <c r="I5" s="63" t="s">
        <v>16</v>
      </c>
      <c r="J5" s="62" t="s">
        <v>59</v>
      </c>
      <c r="K5" s="62" t="s">
        <v>15</v>
      </c>
      <c r="L5" s="62" t="s">
        <v>58</v>
      </c>
      <c r="O5" s="53" t="s">
        <v>61</v>
      </c>
      <c r="P5" s="53" t="s">
        <v>73</v>
      </c>
      <c r="Q5" s="53" t="s">
        <v>72</v>
      </c>
      <c r="R5" s="53" t="s">
        <v>71</v>
      </c>
      <c r="S5" s="53" t="s">
        <v>62</v>
      </c>
      <c r="T5" s="53" t="s">
        <v>63</v>
      </c>
      <c r="U5" s="53" t="s">
        <v>64</v>
      </c>
      <c r="V5" s="53" t="s">
        <v>74</v>
      </c>
      <c r="W5" s="53" t="s">
        <v>67</v>
      </c>
    </row>
    <row r="6" spans="2:23" ht="14.25" customHeight="1" x14ac:dyDescent="0.2">
      <c r="B6" s="162" t="str">
        <f>'FDS GX086'!$B$6</f>
        <v>GX086</v>
      </c>
      <c r="C6" s="163" t="s">
        <v>68</v>
      </c>
      <c r="D6" s="164" t="s">
        <v>69</v>
      </c>
      <c r="E6" s="165">
        <v>3800</v>
      </c>
      <c r="F6" s="166" t="s">
        <v>89</v>
      </c>
      <c r="G6" s="165">
        <v>1</v>
      </c>
      <c r="H6" s="167">
        <f t="shared" ref="H6:H43" si="0">G6*$K$3</f>
        <v>6</v>
      </c>
      <c r="I6" s="168">
        <f t="shared" ref="I6" si="1">(6000/(E6*TRUNC((6000/E6))))</f>
        <v>1.5789473684210527</v>
      </c>
      <c r="J6" s="167">
        <f t="shared" ref="J6" si="2">E6*H6</f>
        <v>22800</v>
      </c>
      <c r="K6" s="169">
        <f t="shared" ref="K6" si="3">(J6*I6)/6000</f>
        <v>6</v>
      </c>
      <c r="L6" s="170">
        <f>ROUNDUP(SUM(K6:K34),)</f>
        <v>68</v>
      </c>
      <c r="O6" s="54">
        <v>3.63</v>
      </c>
      <c r="P6" s="54">
        <f t="shared" ref="P6:P15" si="4">K6</f>
        <v>6</v>
      </c>
      <c r="Q6" s="55">
        <f t="shared" ref="Q6:Q15" si="5">TRUNC(P6)</f>
        <v>6</v>
      </c>
      <c r="R6" s="54">
        <f t="shared" ref="R6:R15" si="6">P6-Q6</f>
        <v>0</v>
      </c>
      <c r="S6" s="54">
        <f t="shared" ref="S6:S19" si="7">IF(1-R6=1,0,1-R6)</f>
        <v>0</v>
      </c>
      <c r="T6" s="54">
        <f t="shared" ref="T6:T15" si="8">O6*P6</f>
        <v>21.78</v>
      </c>
      <c r="U6" s="54">
        <f t="shared" ref="U6:U15" si="9">O6*S6</f>
        <v>0</v>
      </c>
      <c r="V6" s="57">
        <f t="shared" ref="V6:V15" si="10">(J6/6000)*O6</f>
        <v>13.793999999999999</v>
      </c>
      <c r="W6" s="57">
        <f t="shared" ref="W6:W15" si="11">T6-V6</f>
        <v>7.9860000000000024</v>
      </c>
    </row>
    <row r="7" spans="2:23" ht="14.25" customHeight="1" x14ac:dyDescent="0.2">
      <c r="B7" s="49" t="str">
        <f>'FDS GX086'!$B$6</f>
        <v>GX086</v>
      </c>
      <c r="C7" s="66" t="s">
        <v>68</v>
      </c>
      <c r="D7" s="67" t="s">
        <v>69</v>
      </c>
      <c r="E7" s="64">
        <v>2500</v>
      </c>
      <c r="F7" s="32" t="s">
        <v>89</v>
      </c>
      <c r="G7" s="64">
        <v>1</v>
      </c>
      <c r="H7" s="50">
        <f t="shared" si="0"/>
        <v>6</v>
      </c>
      <c r="I7" s="51">
        <f t="shared" ref="I7:I40" si="12">(6000/(E7*TRUNC((6000/E7))))</f>
        <v>1.2</v>
      </c>
      <c r="J7" s="50">
        <f t="shared" ref="J7:J40" si="13">E7*H7</f>
        <v>15000</v>
      </c>
      <c r="K7" s="52">
        <f t="shared" ref="K7:K40" si="14">(J7*I7)/6000</f>
        <v>3</v>
      </c>
      <c r="L7" s="139"/>
      <c r="O7" s="54">
        <v>3.63</v>
      </c>
      <c r="P7" s="54">
        <f t="shared" si="4"/>
        <v>3</v>
      </c>
      <c r="Q7" s="55">
        <f t="shared" si="5"/>
        <v>3</v>
      </c>
      <c r="R7" s="54">
        <f t="shared" si="6"/>
        <v>0</v>
      </c>
      <c r="S7" s="54">
        <f t="shared" si="7"/>
        <v>0</v>
      </c>
      <c r="T7" s="54">
        <f t="shared" si="8"/>
        <v>10.89</v>
      </c>
      <c r="U7" s="54">
        <f t="shared" si="9"/>
        <v>0</v>
      </c>
      <c r="V7" s="57">
        <f t="shared" si="10"/>
        <v>9.0749999999999993</v>
      </c>
      <c r="W7" s="57">
        <f t="shared" si="11"/>
        <v>1.8150000000000013</v>
      </c>
    </row>
    <row r="8" spans="2:23" ht="14.25" customHeight="1" x14ac:dyDescent="0.2">
      <c r="B8" s="49" t="str">
        <f>'FDS GX086'!$B$6</f>
        <v>GX086</v>
      </c>
      <c r="C8" s="66" t="s">
        <v>68</v>
      </c>
      <c r="D8" s="67" t="s">
        <v>69</v>
      </c>
      <c r="E8" s="64">
        <v>2200</v>
      </c>
      <c r="F8" s="32" t="s">
        <v>89</v>
      </c>
      <c r="G8" s="64">
        <v>4</v>
      </c>
      <c r="H8" s="50">
        <f t="shared" si="0"/>
        <v>24</v>
      </c>
      <c r="I8" s="51">
        <f t="shared" si="12"/>
        <v>1.3636363636363635</v>
      </c>
      <c r="J8" s="50">
        <f t="shared" si="13"/>
        <v>52800</v>
      </c>
      <c r="K8" s="52">
        <f t="shared" si="14"/>
        <v>12</v>
      </c>
      <c r="L8" s="139"/>
      <c r="O8" s="54">
        <v>3.63</v>
      </c>
      <c r="P8" s="54">
        <f t="shared" si="4"/>
        <v>12</v>
      </c>
      <c r="Q8" s="55">
        <f t="shared" si="5"/>
        <v>12</v>
      </c>
      <c r="R8" s="54">
        <f t="shared" si="6"/>
        <v>0</v>
      </c>
      <c r="S8" s="54">
        <f t="shared" si="7"/>
        <v>0</v>
      </c>
      <c r="T8" s="54">
        <f t="shared" si="8"/>
        <v>43.56</v>
      </c>
      <c r="U8" s="54">
        <f t="shared" si="9"/>
        <v>0</v>
      </c>
      <c r="V8" s="57">
        <f t="shared" si="10"/>
        <v>31.944000000000003</v>
      </c>
      <c r="W8" s="57">
        <f t="shared" si="11"/>
        <v>11.616</v>
      </c>
    </row>
    <row r="9" spans="2:23" ht="14.25" customHeight="1" x14ac:dyDescent="0.2">
      <c r="B9" s="49" t="str">
        <f>'FDS GX086'!$B$6</f>
        <v>GX086</v>
      </c>
      <c r="C9" s="66" t="s">
        <v>68</v>
      </c>
      <c r="D9" s="67" t="s">
        <v>69</v>
      </c>
      <c r="E9" s="64">
        <v>1000</v>
      </c>
      <c r="F9" s="32" t="s">
        <v>89</v>
      </c>
      <c r="G9" s="64">
        <v>2</v>
      </c>
      <c r="H9" s="50">
        <f t="shared" si="0"/>
        <v>12</v>
      </c>
      <c r="I9" s="51">
        <f t="shared" si="12"/>
        <v>1</v>
      </c>
      <c r="J9" s="50">
        <f t="shared" si="13"/>
        <v>12000</v>
      </c>
      <c r="K9" s="52">
        <f t="shared" si="14"/>
        <v>2</v>
      </c>
      <c r="L9" s="139"/>
      <c r="O9" s="54">
        <v>3.63</v>
      </c>
      <c r="P9" s="54">
        <f t="shared" si="4"/>
        <v>2</v>
      </c>
      <c r="Q9" s="55">
        <f t="shared" si="5"/>
        <v>2</v>
      </c>
      <c r="R9" s="54">
        <f t="shared" si="6"/>
        <v>0</v>
      </c>
      <c r="S9" s="54">
        <f t="shared" si="7"/>
        <v>0</v>
      </c>
      <c r="T9" s="54">
        <f t="shared" si="8"/>
        <v>7.26</v>
      </c>
      <c r="U9" s="54">
        <f t="shared" si="9"/>
        <v>0</v>
      </c>
      <c r="V9" s="57">
        <f t="shared" si="10"/>
        <v>7.26</v>
      </c>
      <c r="W9" s="57">
        <f t="shared" si="11"/>
        <v>0</v>
      </c>
    </row>
    <row r="10" spans="2:23" ht="14.25" customHeight="1" x14ac:dyDescent="0.2">
      <c r="B10" s="49" t="str">
        <f>'FDS GX086'!$B$6</f>
        <v>GX086</v>
      </c>
      <c r="C10" s="66" t="s">
        <v>68</v>
      </c>
      <c r="D10" s="67" t="s">
        <v>69</v>
      </c>
      <c r="E10" s="64">
        <v>1500</v>
      </c>
      <c r="F10" s="32" t="s">
        <v>89</v>
      </c>
      <c r="G10" s="64">
        <v>2</v>
      </c>
      <c r="H10" s="50">
        <f t="shared" si="0"/>
        <v>12</v>
      </c>
      <c r="I10" s="51">
        <f t="shared" si="12"/>
        <v>1</v>
      </c>
      <c r="J10" s="50">
        <f t="shared" si="13"/>
        <v>18000</v>
      </c>
      <c r="K10" s="52">
        <f t="shared" si="14"/>
        <v>3</v>
      </c>
      <c r="L10" s="139"/>
      <c r="O10" s="54">
        <v>3.63</v>
      </c>
      <c r="P10" s="54">
        <f t="shared" si="4"/>
        <v>3</v>
      </c>
      <c r="Q10" s="55">
        <f t="shared" si="5"/>
        <v>3</v>
      </c>
      <c r="R10" s="54">
        <f t="shared" si="6"/>
        <v>0</v>
      </c>
      <c r="S10" s="54">
        <f t="shared" si="7"/>
        <v>0</v>
      </c>
      <c r="T10" s="54">
        <f t="shared" si="8"/>
        <v>10.89</v>
      </c>
      <c r="U10" s="54">
        <f t="shared" si="9"/>
        <v>0</v>
      </c>
      <c r="V10" s="57">
        <f t="shared" si="10"/>
        <v>10.89</v>
      </c>
      <c r="W10" s="57">
        <f t="shared" si="11"/>
        <v>0</v>
      </c>
    </row>
    <row r="11" spans="2:23" ht="14.25" customHeight="1" x14ac:dyDescent="0.2">
      <c r="B11" s="49" t="str">
        <f>'FDS GX086'!$B$6</f>
        <v>GX086</v>
      </c>
      <c r="C11" s="66" t="s">
        <v>68</v>
      </c>
      <c r="D11" s="67" t="s">
        <v>69</v>
      </c>
      <c r="E11" s="64">
        <v>1260</v>
      </c>
      <c r="F11" s="32" t="s">
        <v>89</v>
      </c>
      <c r="G11" s="64">
        <v>1</v>
      </c>
      <c r="H11" s="50">
        <f t="shared" si="0"/>
        <v>6</v>
      </c>
      <c r="I11" s="51">
        <f t="shared" si="12"/>
        <v>1.1904761904761905</v>
      </c>
      <c r="J11" s="50">
        <f t="shared" si="13"/>
        <v>7560</v>
      </c>
      <c r="K11" s="52">
        <f t="shared" si="14"/>
        <v>1.5</v>
      </c>
      <c r="L11" s="139"/>
      <c r="O11" s="54">
        <v>3.63</v>
      </c>
      <c r="P11" s="54">
        <f t="shared" si="4"/>
        <v>1.5</v>
      </c>
      <c r="Q11" s="55">
        <f t="shared" si="5"/>
        <v>1</v>
      </c>
      <c r="R11" s="54">
        <f t="shared" si="6"/>
        <v>0.5</v>
      </c>
      <c r="S11" s="54">
        <f t="shared" si="7"/>
        <v>0.5</v>
      </c>
      <c r="T11" s="54">
        <f t="shared" si="8"/>
        <v>5.4450000000000003</v>
      </c>
      <c r="U11" s="54">
        <f t="shared" si="9"/>
        <v>1.8149999999999999</v>
      </c>
      <c r="V11" s="57">
        <f t="shared" si="10"/>
        <v>4.5738000000000003</v>
      </c>
      <c r="W11" s="57">
        <f t="shared" si="11"/>
        <v>0.87119999999999997</v>
      </c>
    </row>
    <row r="12" spans="2:23" ht="14.25" customHeight="1" x14ac:dyDescent="0.2">
      <c r="B12" s="49" t="str">
        <f>'FDS GX086'!$B$6</f>
        <v>GX086</v>
      </c>
      <c r="C12" s="66" t="s">
        <v>68</v>
      </c>
      <c r="D12" s="67" t="s">
        <v>69</v>
      </c>
      <c r="E12" s="64">
        <v>325</v>
      </c>
      <c r="F12" s="32" t="s">
        <v>89</v>
      </c>
      <c r="G12" s="64">
        <v>1</v>
      </c>
      <c r="H12" s="50">
        <f t="shared" si="0"/>
        <v>6</v>
      </c>
      <c r="I12" s="51">
        <f t="shared" si="12"/>
        <v>1.0256410256410255</v>
      </c>
      <c r="J12" s="50">
        <f t="shared" si="13"/>
        <v>1950</v>
      </c>
      <c r="K12" s="52">
        <f t="shared" si="14"/>
        <v>0.33333333333333331</v>
      </c>
      <c r="L12" s="139"/>
      <c r="O12" s="54">
        <v>3.63</v>
      </c>
      <c r="P12" s="54">
        <f t="shared" si="4"/>
        <v>0.33333333333333331</v>
      </c>
      <c r="Q12" s="55">
        <f t="shared" si="5"/>
        <v>0</v>
      </c>
      <c r="R12" s="54">
        <f t="shared" si="6"/>
        <v>0.33333333333333331</v>
      </c>
      <c r="S12" s="54">
        <f t="shared" si="7"/>
        <v>0.66666666666666674</v>
      </c>
      <c r="T12" s="54">
        <f t="shared" si="8"/>
        <v>1.21</v>
      </c>
      <c r="U12" s="54">
        <f t="shared" si="9"/>
        <v>2.4200000000000004</v>
      </c>
      <c r="V12" s="57">
        <f t="shared" si="10"/>
        <v>1.1797500000000001</v>
      </c>
      <c r="W12" s="57">
        <f t="shared" si="11"/>
        <v>3.0249999999999888E-2</v>
      </c>
    </row>
    <row r="13" spans="2:23" ht="14.25" customHeight="1" x14ac:dyDescent="0.2">
      <c r="B13" s="49" t="str">
        <f>'FDS GX086'!$B$6</f>
        <v>GX086</v>
      </c>
      <c r="C13" s="66" t="s">
        <v>68</v>
      </c>
      <c r="D13" s="67" t="s">
        <v>69</v>
      </c>
      <c r="E13" s="64">
        <v>370</v>
      </c>
      <c r="F13" s="32" t="s">
        <v>89</v>
      </c>
      <c r="G13" s="64">
        <v>2</v>
      </c>
      <c r="H13" s="50">
        <f t="shared" si="0"/>
        <v>12</v>
      </c>
      <c r="I13" s="51">
        <f t="shared" si="12"/>
        <v>1.0135135135135136</v>
      </c>
      <c r="J13" s="50">
        <f t="shared" si="13"/>
        <v>4440</v>
      </c>
      <c r="K13" s="52">
        <f t="shared" si="14"/>
        <v>0.75</v>
      </c>
      <c r="L13" s="139"/>
      <c r="O13" s="54">
        <v>3.63</v>
      </c>
      <c r="P13" s="54">
        <f t="shared" si="4"/>
        <v>0.75</v>
      </c>
      <c r="Q13" s="55">
        <f t="shared" si="5"/>
        <v>0</v>
      </c>
      <c r="R13" s="54">
        <f t="shared" si="6"/>
        <v>0.75</v>
      </c>
      <c r="S13" s="54">
        <f t="shared" si="7"/>
        <v>0.25</v>
      </c>
      <c r="T13" s="54">
        <f t="shared" si="8"/>
        <v>2.7225000000000001</v>
      </c>
      <c r="U13" s="54">
        <f t="shared" si="9"/>
        <v>0.90749999999999997</v>
      </c>
      <c r="V13" s="57">
        <f t="shared" si="10"/>
        <v>2.6861999999999999</v>
      </c>
      <c r="W13" s="57">
        <f t="shared" si="11"/>
        <v>3.6300000000000221E-2</v>
      </c>
    </row>
    <row r="14" spans="2:23" ht="14.25" customHeight="1" x14ac:dyDescent="0.2">
      <c r="B14" s="49" t="str">
        <f>'FDS GX086'!$B$6</f>
        <v>GX086</v>
      </c>
      <c r="C14" s="66" t="s">
        <v>68</v>
      </c>
      <c r="D14" s="67" t="s">
        <v>69</v>
      </c>
      <c r="E14" s="64">
        <v>1020</v>
      </c>
      <c r="F14" s="32" t="s">
        <v>89</v>
      </c>
      <c r="G14" s="64">
        <v>2</v>
      </c>
      <c r="H14" s="50">
        <f t="shared" si="0"/>
        <v>12</v>
      </c>
      <c r="I14" s="51">
        <f t="shared" si="12"/>
        <v>1.1764705882352942</v>
      </c>
      <c r="J14" s="50">
        <f t="shared" si="13"/>
        <v>12240</v>
      </c>
      <c r="K14" s="52">
        <f t="shared" si="14"/>
        <v>2.4</v>
      </c>
      <c r="L14" s="139"/>
      <c r="O14" s="54">
        <v>3.63</v>
      </c>
      <c r="P14" s="54">
        <f t="shared" si="4"/>
        <v>2.4</v>
      </c>
      <c r="Q14" s="55">
        <f t="shared" si="5"/>
        <v>2</v>
      </c>
      <c r="R14" s="54">
        <f t="shared" si="6"/>
        <v>0.39999999999999991</v>
      </c>
      <c r="S14" s="54">
        <f t="shared" si="7"/>
        <v>0.60000000000000009</v>
      </c>
      <c r="T14" s="54">
        <f t="shared" si="8"/>
        <v>8.7119999999999997</v>
      </c>
      <c r="U14" s="54">
        <f t="shared" si="9"/>
        <v>2.1780000000000004</v>
      </c>
      <c r="V14" s="57">
        <f t="shared" si="10"/>
        <v>7.4051999999999998</v>
      </c>
      <c r="W14" s="57">
        <f t="shared" si="11"/>
        <v>1.3068</v>
      </c>
    </row>
    <row r="15" spans="2:23" ht="14.25" customHeight="1" x14ac:dyDescent="0.2">
      <c r="B15" s="49" t="str">
        <f>'FDS GX086'!$B$6</f>
        <v>GX086</v>
      </c>
      <c r="C15" s="66" t="s">
        <v>68</v>
      </c>
      <c r="D15" s="67" t="s">
        <v>69</v>
      </c>
      <c r="E15" s="64">
        <v>535</v>
      </c>
      <c r="F15" s="32" t="s">
        <v>89</v>
      </c>
      <c r="G15" s="64">
        <v>4</v>
      </c>
      <c r="H15" s="50">
        <f t="shared" si="0"/>
        <v>24</v>
      </c>
      <c r="I15" s="51">
        <f t="shared" si="12"/>
        <v>1.0195412064570943</v>
      </c>
      <c r="J15" s="50">
        <f t="shared" si="13"/>
        <v>12840</v>
      </c>
      <c r="K15" s="52">
        <f t="shared" si="14"/>
        <v>2.1818181818181821</v>
      </c>
      <c r="L15" s="139"/>
      <c r="N15" s="2"/>
      <c r="O15" s="54">
        <v>3.63</v>
      </c>
      <c r="P15" s="54">
        <f t="shared" si="4"/>
        <v>2.1818181818181821</v>
      </c>
      <c r="Q15" s="55">
        <f t="shared" si="5"/>
        <v>2</v>
      </c>
      <c r="R15" s="54">
        <f t="shared" si="6"/>
        <v>0.1818181818181821</v>
      </c>
      <c r="S15" s="54">
        <f t="shared" si="7"/>
        <v>0.8181818181818179</v>
      </c>
      <c r="T15" s="54">
        <f t="shared" si="8"/>
        <v>7.9200000000000008</v>
      </c>
      <c r="U15" s="54">
        <f t="shared" si="9"/>
        <v>2.9699999999999989</v>
      </c>
      <c r="V15" s="57">
        <f t="shared" si="10"/>
        <v>7.7682000000000002</v>
      </c>
      <c r="W15" s="57">
        <f t="shared" si="11"/>
        <v>0.1518000000000006</v>
      </c>
    </row>
    <row r="16" spans="2:23" ht="15" x14ac:dyDescent="0.2">
      <c r="B16" s="49" t="str">
        <f>'FDS GX086'!$B$6</f>
        <v>GX086</v>
      </c>
      <c r="C16" s="66" t="s">
        <v>68</v>
      </c>
      <c r="D16" s="67" t="s">
        <v>69</v>
      </c>
      <c r="E16" s="64">
        <v>830</v>
      </c>
      <c r="F16" s="32" t="s">
        <v>89</v>
      </c>
      <c r="G16" s="64">
        <v>2</v>
      </c>
      <c r="H16" s="50">
        <f t="shared" si="0"/>
        <v>12</v>
      </c>
      <c r="I16" s="51">
        <f t="shared" si="12"/>
        <v>1.0327022375215147</v>
      </c>
      <c r="J16" s="50">
        <f t="shared" si="13"/>
        <v>9960</v>
      </c>
      <c r="K16" s="52">
        <f t="shared" si="14"/>
        <v>1.7142857142857144</v>
      </c>
      <c r="L16" s="139"/>
      <c r="O16" s="54">
        <v>3.63</v>
      </c>
      <c r="P16" s="54">
        <f t="shared" ref="P16:P19" si="15">K16</f>
        <v>1.7142857142857144</v>
      </c>
      <c r="Q16" s="55">
        <f t="shared" ref="Q16:Q19" si="16">TRUNC(P16)</f>
        <v>1</v>
      </c>
      <c r="R16" s="54">
        <f t="shared" ref="R16:R19" si="17">P16-Q16</f>
        <v>0.71428571428571441</v>
      </c>
      <c r="S16" s="54">
        <f t="shared" si="7"/>
        <v>0.28571428571428559</v>
      </c>
      <c r="T16" s="54">
        <f t="shared" ref="T16:T19" si="18">O16*P16</f>
        <v>6.2228571428571433</v>
      </c>
      <c r="U16" s="54">
        <f t="shared" ref="U16:U19" si="19">O16*S16</f>
        <v>1.0371428571428567</v>
      </c>
      <c r="V16" s="57">
        <f t="shared" ref="V16:V19" si="20">(J16/6000)*O16</f>
        <v>6.0257999999999994</v>
      </c>
      <c r="W16" s="57">
        <f t="shared" ref="W16:W19" si="21">T16-V16</f>
        <v>0.19705714285714393</v>
      </c>
    </row>
    <row r="17" spans="2:23" ht="15" x14ac:dyDescent="0.2">
      <c r="B17" s="49" t="str">
        <f>'FDS GX086'!$B$6</f>
        <v>GX086</v>
      </c>
      <c r="C17" s="66" t="s">
        <v>68</v>
      </c>
      <c r="D17" s="67" t="s">
        <v>69</v>
      </c>
      <c r="E17" s="64">
        <v>510</v>
      </c>
      <c r="F17" s="32" t="s">
        <v>89</v>
      </c>
      <c r="G17" s="64">
        <v>2</v>
      </c>
      <c r="H17" s="50">
        <f t="shared" si="0"/>
        <v>12</v>
      </c>
      <c r="I17" s="51">
        <f t="shared" si="12"/>
        <v>1.0695187165775402</v>
      </c>
      <c r="J17" s="50">
        <f t="shared" si="13"/>
        <v>6120</v>
      </c>
      <c r="K17" s="52">
        <f t="shared" si="14"/>
        <v>1.0909090909090911</v>
      </c>
      <c r="L17" s="139"/>
      <c r="O17" s="54">
        <v>3.63</v>
      </c>
      <c r="P17" s="54">
        <f t="shared" si="15"/>
        <v>1.0909090909090911</v>
      </c>
      <c r="Q17" s="55">
        <f t="shared" si="16"/>
        <v>1</v>
      </c>
      <c r="R17" s="54">
        <f t="shared" si="17"/>
        <v>9.090909090909105E-2</v>
      </c>
      <c r="S17" s="54">
        <f t="shared" si="7"/>
        <v>0.90909090909090895</v>
      </c>
      <c r="T17" s="54">
        <f t="shared" si="18"/>
        <v>3.9600000000000004</v>
      </c>
      <c r="U17" s="54">
        <f t="shared" si="19"/>
        <v>3.2999999999999994</v>
      </c>
      <c r="V17" s="57">
        <f t="shared" si="20"/>
        <v>3.7025999999999999</v>
      </c>
      <c r="W17" s="57">
        <f t="shared" si="21"/>
        <v>0.25740000000000052</v>
      </c>
    </row>
    <row r="18" spans="2:23" ht="15" x14ac:dyDescent="0.2">
      <c r="B18" s="49" t="str">
        <f>'FDS GX086'!$B$6</f>
        <v>GX086</v>
      </c>
      <c r="C18" s="66" t="s">
        <v>68</v>
      </c>
      <c r="D18" s="67" t="s">
        <v>69</v>
      </c>
      <c r="E18" s="64">
        <v>240</v>
      </c>
      <c r="F18" s="32" t="s">
        <v>89</v>
      </c>
      <c r="G18" s="64">
        <v>2</v>
      </c>
      <c r="H18" s="50">
        <f t="shared" si="0"/>
        <v>12</v>
      </c>
      <c r="I18" s="51">
        <f t="shared" si="12"/>
        <v>1</v>
      </c>
      <c r="J18" s="50">
        <f t="shared" si="13"/>
        <v>2880</v>
      </c>
      <c r="K18" s="52">
        <f t="shared" si="14"/>
        <v>0.48</v>
      </c>
      <c r="L18" s="139"/>
      <c r="O18" s="54">
        <v>3.63</v>
      </c>
      <c r="P18" s="54">
        <f t="shared" si="15"/>
        <v>0.48</v>
      </c>
      <c r="Q18" s="55">
        <f t="shared" si="16"/>
        <v>0</v>
      </c>
      <c r="R18" s="54">
        <f t="shared" si="17"/>
        <v>0.48</v>
      </c>
      <c r="S18" s="54">
        <f t="shared" si="7"/>
        <v>0.52</v>
      </c>
      <c r="T18" s="54">
        <f t="shared" si="18"/>
        <v>1.7423999999999999</v>
      </c>
      <c r="U18" s="54">
        <f t="shared" si="19"/>
        <v>1.8875999999999999</v>
      </c>
      <c r="V18" s="57">
        <f t="shared" si="20"/>
        <v>1.7423999999999999</v>
      </c>
      <c r="W18" s="57">
        <f t="shared" si="21"/>
        <v>0</v>
      </c>
    </row>
    <row r="19" spans="2:23" ht="15" x14ac:dyDescent="0.2">
      <c r="B19" s="49" t="str">
        <f>'FDS GX086'!$B$6</f>
        <v>GX086</v>
      </c>
      <c r="C19" s="66" t="s">
        <v>68</v>
      </c>
      <c r="D19" s="67" t="s">
        <v>69</v>
      </c>
      <c r="E19" s="64">
        <v>700</v>
      </c>
      <c r="F19" s="32" t="s">
        <v>89</v>
      </c>
      <c r="G19" s="64">
        <v>2</v>
      </c>
      <c r="H19" s="50">
        <f t="shared" si="0"/>
        <v>12</v>
      </c>
      <c r="I19" s="51">
        <f t="shared" si="12"/>
        <v>1.0714285714285714</v>
      </c>
      <c r="J19" s="50">
        <f t="shared" si="13"/>
        <v>8400</v>
      </c>
      <c r="K19" s="52">
        <f t="shared" si="14"/>
        <v>1.5</v>
      </c>
      <c r="L19" s="139"/>
      <c r="O19" s="54">
        <v>3.63</v>
      </c>
      <c r="P19" s="54">
        <f t="shared" si="15"/>
        <v>1.5</v>
      </c>
      <c r="Q19" s="55">
        <f t="shared" si="16"/>
        <v>1</v>
      </c>
      <c r="R19" s="54">
        <f t="shared" si="17"/>
        <v>0.5</v>
      </c>
      <c r="S19" s="54">
        <f t="shared" si="7"/>
        <v>0.5</v>
      </c>
      <c r="T19" s="54">
        <f t="shared" si="18"/>
        <v>5.4450000000000003</v>
      </c>
      <c r="U19" s="54">
        <f t="shared" si="19"/>
        <v>1.8149999999999999</v>
      </c>
      <c r="V19" s="57">
        <f t="shared" si="20"/>
        <v>5.0819999999999999</v>
      </c>
      <c r="W19" s="57">
        <f t="shared" si="21"/>
        <v>0.36300000000000043</v>
      </c>
    </row>
    <row r="20" spans="2:23" ht="15" x14ac:dyDescent="0.2">
      <c r="B20" s="49" t="str">
        <f>'FDS GX086'!$B$6</f>
        <v>GX086</v>
      </c>
      <c r="C20" s="66" t="s">
        <v>68</v>
      </c>
      <c r="D20" s="67" t="s">
        <v>69</v>
      </c>
      <c r="E20" s="64">
        <v>1810</v>
      </c>
      <c r="F20" s="32" t="s">
        <v>89</v>
      </c>
      <c r="G20" s="64">
        <v>4</v>
      </c>
      <c r="H20" s="50">
        <f t="shared" si="0"/>
        <v>24</v>
      </c>
      <c r="I20" s="51">
        <f t="shared" si="12"/>
        <v>1.1049723756906078</v>
      </c>
      <c r="J20" s="50">
        <f t="shared" si="13"/>
        <v>43440</v>
      </c>
      <c r="K20" s="52">
        <f t="shared" si="14"/>
        <v>8</v>
      </c>
      <c r="L20" s="139"/>
      <c r="O20" s="54">
        <v>3.63</v>
      </c>
      <c r="P20" s="54">
        <f t="shared" ref="P20:P40" si="22">K20</f>
        <v>8</v>
      </c>
      <c r="Q20" s="55">
        <f t="shared" ref="Q20:Q40" si="23">TRUNC(P20)</f>
        <v>8</v>
      </c>
      <c r="R20" s="54">
        <f t="shared" ref="R20:R40" si="24">P20-Q20</f>
        <v>0</v>
      </c>
      <c r="S20" s="54">
        <f t="shared" ref="S20:S40" si="25">IF(1-R20=1,0,1-R20)</f>
        <v>0</v>
      </c>
      <c r="T20" s="54">
        <f t="shared" ref="T20:T40" si="26">O20*P20</f>
        <v>29.04</v>
      </c>
      <c r="U20" s="54">
        <f t="shared" ref="U20:U40" si="27">O20*S20</f>
        <v>0</v>
      </c>
      <c r="V20" s="57">
        <f t="shared" ref="V20:V40" si="28">(J20/6000)*O20</f>
        <v>26.281199999999998</v>
      </c>
      <c r="W20" s="57">
        <f t="shared" ref="W20:W40" si="29">T20-V20</f>
        <v>2.7588000000000008</v>
      </c>
    </row>
    <row r="21" spans="2:23" ht="15" x14ac:dyDescent="0.2">
      <c r="B21" s="49" t="str">
        <f>'FDS GX086'!$B$6</f>
        <v>GX086</v>
      </c>
      <c r="C21" s="66" t="s">
        <v>68</v>
      </c>
      <c r="D21" s="67" t="s">
        <v>69</v>
      </c>
      <c r="E21" s="64">
        <v>180</v>
      </c>
      <c r="F21" s="32" t="s">
        <v>89</v>
      </c>
      <c r="G21" s="64">
        <v>2</v>
      </c>
      <c r="H21" s="50">
        <f t="shared" ref="H21:H33" si="30">G21*$K$3</f>
        <v>12</v>
      </c>
      <c r="I21" s="51">
        <f t="shared" ref="I21:I33" si="31">(6000/(E21*TRUNC((6000/E21))))</f>
        <v>1.0101010101010102</v>
      </c>
      <c r="J21" s="50">
        <f t="shared" ref="J21:J33" si="32">E21*H21</f>
        <v>2160</v>
      </c>
      <c r="K21" s="52">
        <f t="shared" ref="K21:K33" si="33">(J21*I21)/6000</f>
        <v>0.36363636363636365</v>
      </c>
      <c r="L21" s="139"/>
      <c r="O21" s="54">
        <v>3.63</v>
      </c>
      <c r="P21" s="54">
        <f t="shared" ref="P21:P33" si="34">K21</f>
        <v>0.36363636363636365</v>
      </c>
      <c r="Q21" s="55">
        <f t="shared" ref="Q21:Q33" si="35">TRUNC(P21)</f>
        <v>0</v>
      </c>
      <c r="R21" s="54">
        <f t="shared" ref="R21:R33" si="36">P21-Q21</f>
        <v>0.36363636363636365</v>
      </c>
      <c r="S21" s="54">
        <f t="shared" ref="S21:S33" si="37">IF(1-R21=1,0,1-R21)</f>
        <v>0.63636363636363635</v>
      </c>
      <c r="T21" s="54">
        <f t="shared" ref="T21:T33" si="38">O21*P21</f>
        <v>1.32</v>
      </c>
      <c r="U21" s="54">
        <f t="shared" ref="U21:U33" si="39">O21*S21</f>
        <v>2.31</v>
      </c>
      <c r="V21" s="57">
        <f t="shared" ref="V21:V33" si="40">(J21/6000)*O21</f>
        <v>1.3068</v>
      </c>
      <c r="W21" s="57">
        <f t="shared" ref="W21:W33" si="41">T21-V21</f>
        <v>1.3200000000000101E-2</v>
      </c>
    </row>
    <row r="22" spans="2:23" ht="15" x14ac:dyDescent="0.2">
      <c r="B22" s="49" t="str">
        <f>'FDS GX086'!$B$6</f>
        <v>GX086</v>
      </c>
      <c r="C22" s="66" t="s">
        <v>68</v>
      </c>
      <c r="D22" s="67" t="s">
        <v>69</v>
      </c>
      <c r="E22" s="64">
        <v>1100</v>
      </c>
      <c r="F22" s="32" t="s">
        <v>89</v>
      </c>
      <c r="G22" s="64">
        <v>2</v>
      </c>
      <c r="H22" s="50">
        <f t="shared" si="30"/>
        <v>12</v>
      </c>
      <c r="I22" s="51">
        <f t="shared" si="31"/>
        <v>1.0909090909090908</v>
      </c>
      <c r="J22" s="50">
        <f t="shared" si="32"/>
        <v>13200</v>
      </c>
      <c r="K22" s="52">
        <f t="shared" si="33"/>
        <v>2.4</v>
      </c>
      <c r="L22" s="139"/>
      <c r="O22" s="54">
        <v>3.63</v>
      </c>
      <c r="P22" s="54">
        <f t="shared" si="34"/>
        <v>2.4</v>
      </c>
      <c r="Q22" s="55">
        <f t="shared" si="35"/>
        <v>2</v>
      </c>
      <c r="R22" s="54">
        <f t="shared" si="36"/>
        <v>0.39999999999999991</v>
      </c>
      <c r="S22" s="54">
        <f t="shared" si="37"/>
        <v>0.60000000000000009</v>
      </c>
      <c r="T22" s="54">
        <f t="shared" si="38"/>
        <v>8.7119999999999997</v>
      </c>
      <c r="U22" s="54">
        <f t="shared" si="39"/>
        <v>2.1780000000000004</v>
      </c>
      <c r="V22" s="57">
        <f t="shared" si="40"/>
        <v>7.9860000000000007</v>
      </c>
      <c r="W22" s="57">
        <f t="shared" si="41"/>
        <v>0.72599999999999909</v>
      </c>
    </row>
    <row r="23" spans="2:23" ht="15" x14ac:dyDescent="0.2">
      <c r="B23" s="49" t="str">
        <f>'FDS GX086'!$B$6</f>
        <v>GX086</v>
      </c>
      <c r="C23" s="66" t="s">
        <v>68</v>
      </c>
      <c r="D23" s="67" t="s">
        <v>69</v>
      </c>
      <c r="E23" s="64">
        <v>1200</v>
      </c>
      <c r="F23" s="32" t="s">
        <v>89</v>
      </c>
      <c r="G23" s="64">
        <v>2</v>
      </c>
      <c r="H23" s="50">
        <f t="shared" si="30"/>
        <v>12</v>
      </c>
      <c r="I23" s="51">
        <f t="shared" si="31"/>
        <v>1</v>
      </c>
      <c r="J23" s="50">
        <f t="shared" si="32"/>
        <v>14400</v>
      </c>
      <c r="K23" s="52">
        <f t="shared" si="33"/>
        <v>2.4</v>
      </c>
      <c r="L23" s="139"/>
      <c r="O23" s="54">
        <v>3.63</v>
      </c>
      <c r="P23" s="54">
        <f t="shared" si="34"/>
        <v>2.4</v>
      </c>
      <c r="Q23" s="55">
        <f t="shared" si="35"/>
        <v>2</v>
      </c>
      <c r="R23" s="54">
        <f t="shared" si="36"/>
        <v>0.39999999999999991</v>
      </c>
      <c r="S23" s="54">
        <f t="shared" si="37"/>
        <v>0.60000000000000009</v>
      </c>
      <c r="T23" s="54">
        <f t="shared" si="38"/>
        <v>8.7119999999999997</v>
      </c>
      <c r="U23" s="54">
        <f t="shared" si="39"/>
        <v>2.1780000000000004</v>
      </c>
      <c r="V23" s="57">
        <f t="shared" si="40"/>
        <v>8.7119999999999997</v>
      </c>
      <c r="W23" s="57">
        <f t="shared" si="41"/>
        <v>0</v>
      </c>
    </row>
    <row r="24" spans="2:23" ht="15" x14ac:dyDescent="0.2">
      <c r="B24" s="49" t="str">
        <f>'FDS GX086'!$B$6</f>
        <v>GX086</v>
      </c>
      <c r="C24" s="66" t="s">
        <v>68</v>
      </c>
      <c r="D24" s="67" t="s">
        <v>69</v>
      </c>
      <c r="E24" s="64">
        <v>330</v>
      </c>
      <c r="F24" s="32" t="s">
        <v>89</v>
      </c>
      <c r="G24" s="64">
        <v>2</v>
      </c>
      <c r="H24" s="50">
        <f t="shared" si="30"/>
        <v>12</v>
      </c>
      <c r="I24" s="51">
        <f t="shared" si="31"/>
        <v>1.0101010101010102</v>
      </c>
      <c r="J24" s="50">
        <f t="shared" si="32"/>
        <v>3960</v>
      </c>
      <c r="K24" s="52">
        <f t="shared" si="33"/>
        <v>0.66666666666666674</v>
      </c>
      <c r="L24" s="139"/>
      <c r="O24" s="54">
        <v>3.63</v>
      </c>
      <c r="P24" s="54">
        <f t="shared" si="34"/>
        <v>0.66666666666666674</v>
      </c>
      <c r="Q24" s="55">
        <f t="shared" si="35"/>
        <v>0</v>
      </c>
      <c r="R24" s="54">
        <f t="shared" si="36"/>
        <v>0.66666666666666674</v>
      </c>
      <c r="S24" s="54">
        <f t="shared" si="37"/>
        <v>0.33333333333333326</v>
      </c>
      <c r="T24" s="54">
        <f t="shared" si="38"/>
        <v>2.4200000000000004</v>
      </c>
      <c r="U24" s="54">
        <f t="shared" si="39"/>
        <v>1.2099999999999997</v>
      </c>
      <c r="V24" s="57">
        <f t="shared" si="40"/>
        <v>2.3957999999999999</v>
      </c>
      <c r="W24" s="57">
        <f t="shared" si="41"/>
        <v>2.4200000000000443E-2</v>
      </c>
    </row>
    <row r="25" spans="2:23" ht="15" x14ac:dyDescent="0.2">
      <c r="B25" s="49" t="str">
        <f>'FDS GX086'!$B$6</f>
        <v>GX086</v>
      </c>
      <c r="C25" s="66" t="s">
        <v>68</v>
      </c>
      <c r="D25" s="67" t="s">
        <v>69</v>
      </c>
      <c r="E25" s="64">
        <v>180</v>
      </c>
      <c r="F25" s="32" t="s">
        <v>89</v>
      </c>
      <c r="G25" s="64">
        <v>2</v>
      </c>
      <c r="H25" s="50">
        <f t="shared" si="30"/>
        <v>12</v>
      </c>
      <c r="I25" s="51">
        <f t="shared" si="31"/>
        <v>1.0101010101010102</v>
      </c>
      <c r="J25" s="50">
        <f t="shared" si="32"/>
        <v>2160</v>
      </c>
      <c r="K25" s="52">
        <f t="shared" si="33"/>
        <v>0.36363636363636365</v>
      </c>
      <c r="L25" s="139"/>
      <c r="O25" s="54">
        <v>3.63</v>
      </c>
      <c r="P25" s="54">
        <f t="shared" si="34"/>
        <v>0.36363636363636365</v>
      </c>
      <c r="Q25" s="55">
        <f t="shared" si="35"/>
        <v>0</v>
      </c>
      <c r="R25" s="54">
        <f t="shared" si="36"/>
        <v>0.36363636363636365</v>
      </c>
      <c r="S25" s="54">
        <f t="shared" si="37"/>
        <v>0.63636363636363635</v>
      </c>
      <c r="T25" s="54">
        <f t="shared" si="38"/>
        <v>1.32</v>
      </c>
      <c r="U25" s="54">
        <f t="shared" si="39"/>
        <v>2.31</v>
      </c>
      <c r="V25" s="57">
        <f t="shared" si="40"/>
        <v>1.3068</v>
      </c>
      <c r="W25" s="57">
        <f t="shared" si="41"/>
        <v>1.3200000000000101E-2</v>
      </c>
    </row>
    <row r="26" spans="2:23" ht="15" x14ac:dyDescent="0.2">
      <c r="B26" s="49" t="str">
        <f>'FDS GX086'!$B$6</f>
        <v>GX086</v>
      </c>
      <c r="C26" s="66" t="s">
        <v>68</v>
      </c>
      <c r="D26" s="67" t="s">
        <v>69</v>
      </c>
      <c r="E26" s="64">
        <v>1150</v>
      </c>
      <c r="F26" s="32" t="s">
        <v>89</v>
      </c>
      <c r="G26" s="64">
        <v>2</v>
      </c>
      <c r="H26" s="50">
        <f t="shared" si="30"/>
        <v>12</v>
      </c>
      <c r="I26" s="51">
        <f t="shared" si="31"/>
        <v>1.0434782608695652</v>
      </c>
      <c r="J26" s="50">
        <f t="shared" si="32"/>
        <v>13800</v>
      </c>
      <c r="K26" s="52">
        <f t="shared" si="33"/>
        <v>2.4</v>
      </c>
      <c r="L26" s="139"/>
      <c r="O26" s="54">
        <v>3.63</v>
      </c>
      <c r="P26" s="54">
        <f t="shared" si="34"/>
        <v>2.4</v>
      </c>
      <c r="Q26" s="55">
        <f t="shared" si="35"/>
        <v>2</v>
      </c>
      <c r="R26" s="54">
        <f t="shared" si="36"/>
        <v>0.39999999999999991</v>
      </c>
      <c r="S26" s="54">
        <f t="shared" si="37"/>
        <v>0.60000000000000009</v>
      </c>
      <c r="T26" s="54">
        <f t="shared" si="38"/>
        <v>8.7119999999999997</v>
      </c>
      <c r="U26" s="54">
        <f t="shared" si="39"/>
        <v>2.1780000000000004</v>
      </c>
      <c r="V26" s="57">
        <f t="shared" si="40"/>
        <v>8.3489999999999984</v>
      </c>
      <c r="W26" s="57">
        <f t="shared" si="41"/>
        <v>0.36300000000000132</v>
      </c>
    </row>
    <row r="27" spans="2:23" ht="15" x14ac:dyDescent="0.2">
      <c r="B27" s="49" t="str">
        <f>'FDS GX086'!$B$6</f>
        <v>GX086</v>
      </c>
      <c r="C27" s="66" t="s">
        <v>68</v>
      </c>
      <c r="D27" s="67" t="s">
        <v>69</v>
      </c>
      <c r="E27" s="64">
        <v>510</v>
      </c>
      <c r="F27" s="32" t="s">
        <v>89</v>
      </c>
      <c r="G27" s="64">
        <v>2</v>
      </c>
      <c r="H27" s="50">
        <f t="shared" si="30"/>
        <v>12</v>
      </c>
      <c r="I27" s="51">
        <f t="shared" si="31"/>
        <v>1.0695187165775402</v>
      </c>
      <c r="J27" s="50">
        <f t="shared" si="32"/>
        <v>6120</v>
      </c>
      <c r="K27" s="52">
        <f t="shared" si="33"/>
        <v>1.0909090909090911</v>
      </c>
      <c r="L27" s="139"/>
      <c r="O27" s="54">
        <v>3.63</v>
      </c>
      <c r="P27" s="54">
        <f t="shared" si="34"/>
        <v>1.0909090909090911</v>
      </c>
      <c r="Q27" s="55">
        <f t="shared" si="35"/>
        <v>1</v>
      </c>
      <c r="R27" s="54">
        <f t="shared" si="36"/>
        <v>9.090909090909105E-2</v>
      </c>
      <c r="S27" s="54">
        <f t="shared" si="37"/>
        <v>0.90909090909090895</v>
      </c>
      <c r="T27" s="54">
        <f t="shared" si="38"/>
        <v>3.9600000000000004</v>
      </c>
      <c r="U27" s="54">
        <f t="shared" si="39"/>
        <v>3.2999999999999994</v>
      </c>
      <c r="V27" s="57">
        <f t="shared" si="40"/>
        <v>3.7025999999999999</v>
      </c>
      <c r="W27" s="57">
        <f t="shared" si="41"/>
        <v>0.25740000000000052</v>
      </c>
    </row>
    <row r="28" spans="2:23" ht="15" x14ac:dyDescent="0.2">
      <c r="B28" s="49" t="str">
        <f>'FDS GX086'!$B$6</f>
        <v>GX086</v>
      </c>
      <c r="C28" s="66" t="s">
        <v>68</v>
      </c>
      <c r="D28" s="67" t="s">
        <v>69</v>
      </c>
      <c r="E28" s="64">
        <v>850</v>
      </c>
      <c r="F28" s="32" t="s">
        <v>89</v>
      </c>
      <c r="G28" s="64">
        <v>2</v>
      </c>
      <c r="H28" s="50">
        <f t="shared" si="30"/>
        <v>12</v>
      </c>
      <c r="I28" s="51">
        <f t="shared" si="31"/>
        <v>1.0084033613445378</v>
      </c>
      <c r="J28" s="50">
        <f t="shared" si="32"/>
        <v>10200</v>
      </c>
      <c r="K28" s="52">
        <f t="shared" si="33"/>
        <v>1.7142857142857144</v>
      </c>
      <c r="L28" s="139"/>
      <c r="O28" s="54">
        <v>3.63</v>
      </c>
      <c r="P28" s="54">
        <f t="shared" si="34"/>
        <v>1.7142857142857144</v>
      </c>
      <c r="Q28" s="55">
        <f t="shared" si="35"/>
        <v>1</v>
      </c>
      <c r="R28" s="54">
        <f t="shared" si="36"/>
        <v>0.71428571428571441</v>
      </c>
      <c r="S28" s="54">
        <f t="shared" si="37"/>
        <v>0.28571428571428559</v>
      </c>
      <c r="T28" s="54">
        <f t="shared" si="38"/>
        <v>6.2228571428571433</v>
      </c>
      <c r="U28" s="54">
        <f t="shared" si="39"/>
        <v>1.0371428571428567</v>
      </c>
      <c r="V28" s="57">
        <f t="shared" si="40"/>
        <v>6.1709999999999994</v>
      </c>
      <c r="W28" s="57">
        <f t="shared" si="41"/>
        <v>5.1857142857143934E-2</v>
      </c>
    </row>
    <row r="29" spans="2:23" ht="15" x14ac:dyDescent="0.2">
      <c r="B29" s="49" t="str">
        <f>'FDS GX086'!$B$6</f>
        <v>GX086</v>
      </c>
      <c r="C29" s="66" t="s">
        <v>68</v>
      </c>
      <c r="D29" s="67" t="s">
        <v>69</v>
      </c>
      <c r="E29" s="64">
        <v>330</v>
      </c>
      <c r="F29" s="32" t="s">
        <v>89</v>
      </c>
      <c r="G29" s="64">
        <v>2</v>
      </c>
      <c r="H29" s="50">
        <f t="shared" si="30"/>
        <v>12</v>
      </c>
      <c r="I29" s="51">
        <f t="shared" si="31"/>
        <v>1.0101010101010102</v>
      </c>
      <c r="J29" s="50">
        <f t="shared" si="32"/>
        <v>3960</v>
      </c>
      <c r="K29" s="52">
        <f t="shared" si="33"/>
        <v>0.66666666666666674</v>
      </c>
      <c r="L29" s="139"/>
      <c r="O29" s="54">
        <v>3.63</v>
      </c>
      <c r="P29" s="54">
        <f t="shared" si="34"/>
        <v>0.66666666666666674</v>
      </c>
      <c r="Q29" s="55">
        <f t="shared" si="35"/>
        <v>0</v>
      </c>
      <c r="R29" s="54">
        <f t="shared" si="36"/>
        <v>0.66666666666666674</v>
      </c>
      <c r="S29" s="54">
        <f t="shared" si="37"/>
        <v>0.33333333333333326</v>
      </c>
      <c r="T29" s="54">
        <f t="shared" si="38"/>
        <v>2.4200000000000004</v>
      </c>
      <c r="U29" s="54">
        <f t="shared" si="39"/>
        <v>1.2099999999999997</v>
      </c>
      <c r="V29" s="57">
        <f t="shared" si="40"/>
        <v>2.3957999999999999</v>
      </c>
      <c r="W29" s="57">
        <f t="shared" si="41"/>
        <v>2.4200000000000443E-2</v>
      </c>
    </row>
    <row r="30" spans="2:23" ht="15" x14ac:dyDescent="0.2">
      <c r="B30" s="49" t="str">
        <f>'FDS GX086'!$B$6</f>
        <v>GX086</v>
      </c>
      <c r="C30" s="66" t="s">
        <v>68</v>
      </c>
      <c r="D30" s="67" t="s">
        <v>69</v>
      </c>
      <c r="E30" s="64">
        <v>405</v>
      </c>
      <c r="F30" s="32" t="s">
        <v>89</v>
      </c>
      <c r="G30" s="64">
        <v>1</v>
      </c>
      <c r="H30" s="50">
        <f t="shared" si="30"/>
        <v>6</v>
      </c>
      <c r="I30" s="51">
        <f t="shared" si="31"/>
        <v>1.0582010582010581</v>
      </c>
      <c r="J30" s="50">
        <f t="shared" si="32"/>
        <v>2430</v>
      </c>
      <c r="K30" s="52">
        <f t="shared" si="33"/>
        <v>0.42857142857142849</v>
      </c>
      <c r="L30" s="139"/>
      <c r="O30" s="54">
        <v>3.63</v>
      </c>
      <c r="P30" s="54">
        <f t="shared" si="34"/>
        <v>0.42857142857142849</v>
      </c>
      <c r="Q30" s="55">
        <f t="shared" si="35"/>
        <v>0</v>
      </c>
      <c r="R30" s="54">
        <f t="shared" si="36"/>
        <v>0.42857142857142849</v>
      </c>
      <c r="S30" s="54">
        <f t="shared" si="37"/>
        <v>0.57142857142857151</v>
      </c>
      <c r="T30" s="54">
        <f t="shared" si="38"/>
        <v>1.5557142857142854</v>
      </c>
      <c r="U30" s="54">
        <f t="shared" si="39"/>
        <v>2.0742857142857147</v>
      </c>
      <c r="V30" s="57">
        <f t="shared" si="40"/>
        <v>1.4701500000000001</v>
      </c>
      <c r="W30" s="57">
        <f t="shared" si="41"/>
        <v>8.5564285714285315E-2</v>
      </c>
    </row>
    <row r="31" spans="2:23" ht="15" x14ac:dyDescent="0.2">
      <c r="B31" s="49" t="str">
        <f>'FDS GX086'!$B$6</f>
        <v>GX086</v>
      </c>
      <c r="C31" s="66" t="s">
        <v>68</v>
      </c>
      <c r="D31" s="67" t="s">
        <v>69</v>
      </c>
      <c r="E31" s="64">
        <v>3800</v>
      </c>
      <c r="F31" s="32" t="s">
        <v>89</v>
      </c>
      <c r="G31" s="64">
        <v>1</v>
      </c>
      <c r="H31" s="50">
        <f t="shared" si="30"/>
        <v>6</v>
      </c>
      <c r="I31" s="51">
        <f t="shared" si="31"/>
        <v>1.5789473684210527</v>
      </c>
      <c r="J31" s="50">
        <f t="shared" si="32"/>
        <v>22800</v>
      </c>
      <c r="K31" s="52">
        <f t="shared" si="33"/>
        <v>6</v>
      </c>
      <c r="L31" s="139"/>
      <c r="O31" s="54">
        <v>3.63</v>
      </c>
      <c r="P31" s="54">
        <f t="shared" si="34"/>
        <v>6</v>
      </c>
      <c r="Q31" s="55">
        <f t="shared" si="35"/>
        <v>6</v>
      </c>
      <c r="R31" s="54">
        <f t="shared" si="36"/>
        <v>0</v>
      </c>
      <c r="S31" s="54">
        <f t="shared" si="37"/>
        <v>0</v>
      </c>
      <c r="T31" s="54">
        <f t="shared" si="38"/>
        <v>21.78</v>
      </c>
      <c r="U31" s="54">
        <f t="shared" si="39"/>
        <v>0</v>
      </c>
      <c r="V31" s="57">
        <f t="shared" si="40"/>
        <v>13.793999999999999</v>
      </c>
      <c r="W31" s="57">
        <f t="shared" si="41"/>
        <v>7.9860000000000024</v>
      </c>
    </row>
    <row r="32" spans="2:23" ht="15" x14ac:dyDescent="0.2">
      <c r="B32" s="49" t="str">
        <f>'FDS GX086'!$B$6</f>
        <v>GX086</v>
      </c>
      <c r="C32" s="66" t="s">
        <v>68</v>
      </c>
      <c r="D32" s="67" t="s">
        <v>69</v>
      </c>
      <c r="E32" s="64">
        <v>1050</v>
      </c>
      <c r="F32" s="32" t="s">
        <v>89</v>
      </c>
      <c r="G32" s="64">
        <v>1</v>
      </c>
      <c r="H32" s="50">
        <f t="shared" si="30"/>
        <v>6</v>
      </c>
      <c r="I32" s="51">
        <f t="shared" si="31"/>
        <v>1.1428571428571428</v>
      </c>
      <c r="J32" s="50">
        <f t="shared" si="32"/>
        <v>6300</v>
      </c>
      <c r="K32" s="52">
        <f t="shared" si="33"/>
        <v>1.2</v>
      </c>
      <c r="L32" s="139"/>
      <c r="O32" s="54">
        <v>3.63</v>
      </c>
      <c r="P32" s="54">
        <f t="shared" si="34"/>
        <v>1.2</v>
      </c>
      <c r="Q32" s="55">
        <f t="shared" si="35"/>
        <v>1</v>
      </c>
      <c r="R32" s="54">
        <f t="shared" si="36"/>
        <v>0.19999999999999996</v>
      </c>
      <c r="S32" s="54">
        <f t="shared" si="37"/>
        <v>0.8</v>
      </c>
      <c r="T32" s="54">
        <f t="shared" si="38"/>
        <v>4.3559999999999999</v>
      </c>
      <c r="U32" s="54">
        <f t="shared" si="39"/>
        <v>2.9039999999999999</v>
      </c>
      <c r="V32" s="57">
        <f t="shared" si="40"/>
        <v>3.8115000000000001</v>
      </c>
      <c r="W32" s="57">
        <f t="shared" si="41"/>
        <v>0.54449999999999976</v>
      </c>
    </row>
    <row r="33" spans="2:23" ht="15" x14ac:dyDescent="0.2">
      <c r="B33" s="49" t="str">
        <f>'FDS GX086'!$B$6</f>
        <v>GX086</v>
      </c>
      <c r="C33" s="66" t="s">
        <v>68</v>
      </c>
      <c r="D33" s="67" t="s">
        <v>69</v>
      </c>
      <c r="E33" s="64">
        <v>1100</v>
      </c>
      <c r="F33" s="32" t="s">
        <v>89</v>
      </c>
      <c r="G33" s="64">
        <v>1</v>
      </c>
      <c r="H33" s="50">
        <f t="shared" si="30"/>
        <v>6</v>
      </c>
      <c r="I33" s="51">
        <f t="shared" si="31"/>
        <v>1.0909090909090908</v>
      </c>
      <c r="J33" s="50">
        <f t="shared" si="32"/>
        <v>6600</v>
      </c>
      <c r="K33" s="52">
        <f t="shared" si="33"/>
        <v>1.2</v>
      </c>
      <c r="L33" s="139"/>
      <c r="O33" s="54">
        <v>3.63</v>
      </c>
      <c r="P33" s="54">
        <f t="shared" si="34"/>
        <v>1.2</v>
      </c>
      <c r="Q33" s="55">
        <f t="shared" si="35"/>
        <v>1</v>
      </c>
      <c r="R33" s="54">
        <f t="shared" si="36"/>
        <v>0.19999999999999996</v>
      </c>
      <c r="S33" s="54">
        <f t="shared" si="37"/>
        <v>0.8</v>
      </c>
      <c r="T33" s="54">
        <f t="shared" si="38"/>
        <v>4.3559999999999999</v>
      </c>
      <c r="U33" s="54">
        <f t="shared" si="39"/>
        <v>2.9039999999999999</v>
      </c>
      <c r="V33" s="57">
        <f t="shared" si="40"/>
        <v>3.9930000000000003</v>
      </c>
      <c r="W33" s="57">
        <f t="shared" si="41"/>
        <v>0.36299999999999955</v>
      </c>
    </row>
    <row r="34" spans="2:23" ht="15" x14ac:dyDescent="0.2">
      <c r="B34" s="49" t="str">
        <f>'FDS GX086'!$B$6</f>
        <v>GX086</v>
      </c>
      <c r="C34" s="66" t="s">
        <v>68</v>
      </c>
      <c r="D34" s="67" t="s">
        <v>69</v>
      </c>
      <c r="E34" s="64">
        <v>100</v>
      </c>
      <c r="F34" s="32" t="s">
        <v>89</v>
      </c>
      <c r="G34" s="64">
        <v>4</v>
      </c>
      <c r="H34" s="50">
        <f t="shared" si="0"/>
        <v>24</v>
      </c>
      <c r="I34" s="51">
        <f t="shared" si="12"/>
        <v>1</v>
      </c>
      <c r="J34" s="50">
        <f t="shared" si="13"/>
        <v>2400</v>
      </c>
      <c r="K34" s="52">
        <f t="shared" si="14"/>
        <v>0.4</v>
      </c>
      <c r="L34" s="139"/>
      <c r="O34" s="54">
        <v>3.63</v>
      </c>
      <c r="P34" s="54">
        <f t="shared" si="22"/>
        <v>0.4</v>
      </c>
      <c r="Q34" s="55">
        <f t="shared" si="23"/>
        <v>0</v>
      </c>
      <c r="R34" s="54">
        <f t="shared" si="24"/>
        <v>0.4</v>
      </c>
      <c r="S34" s="54">
        <f t="shared" si="25"/>
        <v>0.6</v>
      </c>
      <c r="T34" s="54">
        <f t="shared" si="26"/>
        <v>1.452</v>
      </c>
      <c r="U34" s="54">
        <f t="shared" si="27"/>
        <v>2.1779999999999999</v>
      </c>
      <c r="V34" s="57">
        <f t="shared" si="28"/>
        <v>1.452</v>
      </c>
      <c r="W34" s="57">
        <f t="shared" si="29"/>
        <v>0</v>
      </c>
    </row>
    <row r="35" spans="2:23" ht="15.75" customHeight="1" x14ac:dyDescent="0.2">
      <c r="B35" s="49" t="str">
        <f>'FDS GX086'!$B$6</f>
        <v>GX086</v>
      </c>
      <c r="C35" s="66" t="s">
        <v>75</v>
      </c>
      <c r="D35" s="67" t="s">
        <v>80</v>
      </c>
      <c r="E35" s="64">
        <v>1020</v>
      </c>
      <c r="F35" s="32" t="s">
        <v>89</v>
      </c>
      <c r="G35" s="70">
        <v>1</v>
      </c>
      <c r="H35" s="50">
        <f t="shared" si="0"/>
        <v>6</v>
      </c>
      <c r="I35" s="51">
        <f t="shared" si="12"/>
        <v>1.1764705882352942</v>
      </c>
      <c r="J35" s="50">
        <f t="shared" si="13"/>
        <v>6120</v>
      </c>
      <c r="K35" s="52">
        <f t="shared" si="14"/>
        <v>1.2</v>
      </c>
      <c r="L35" s="139">
        <f>ROUNDUP(SUM(K35:K39),)</f>
        <v>7</v>
      </c>
      <c r="O35" s="54">
        <v>2.9820000000000002</v>
      </c>
      <c r="P35" s="54">
        <f t="shared" si="22"/>
        <v>1.2</v>
      </c>
      <c r="Q35" s="55">
        <f t="shared" si="23"/>
        <v>1</v>
      </c>
      <c r="R35" s="54">
        <f t="shared" si="24"/>
        <v>0.19999999999999996</v>
      </c>
      <c r="S35" s="54">
        <f t="shared" si="25"/>
        <v>0.8</v>
      </c>
      <c r="T35" s="54">
        <f t="shared" si="26"/>
        <v>3.5784000000000002</v>
      </c>
      <c r="U35" s="54">
        <f t="shared" si="27"/>
        <v>2.3856000000000002</v>
      </c>
      <c r="V35" s="57">
        <f t="shared" si="28"/>
        <v>3.0416400000000001</v>
      </c>
      <c r="W35" s="57">
        <f t="shared" si="29"/>
        <v>0.53676000000000013</v>
      </c>
    </row>
    <row r="36" spans="2:23" ht="15" x14ac:dyDescent="0.2">
      <c r="B36" s="49" t="str">
        <f>'FDS GX086'!$B$6</f>
        <v>GX086</v>
      </c>
      <c r="C36" s="66" t="s">
        <v>75</v>
      </c>
      <c r="D36" s="67" t="s">
        <v>80</v>
      </c>
      <c r="E36" s="64">
        <v>1720</v>
      </c>
      <c r="F36" s="32" t="s">
        <v>89</v>
      </c>
      <c r="G36" s="70">
        <v>1</v>
      </c>
      <c r="H36" s="50">
        <f t="shared" si="0"/>
        <v>6</v>
      </c>
      <c r="I36" s="51">
        <f t="shared" si="12"/>
        <v>1.1627906976744187</v>
      </c>
      <c r="J36" s="50">
        <f t="shared" si="13"/>
        <v>10320</v>
      </c>
      <c r="K36" s="52">
        <f t="shared" si="14"/>
        <v>2</v>
      </c>
      <c r="L36" s="139"/>
      <c r="O36" s="54">
        <v>2.9820000000000002</v>
      </c>
      <c r="P36" s="54">
        <f t="shared" si="22"/>
        <v>2</v>
      </c>
      <c r="Q36" s="55">
        <f t="shared" si="23"/>
        <v>2</v>
      </c>
      <c r="R36" s="54">
        <f t="shared" si="24"/>
        <v>0</v>
      </c>
      <c r="S36" s="54">
        <f t="shared" si="25"/>
        <v>0</v>
      </c>
      <c r="T36" s="54">
        <f t="shared" si="26"/>
        <v>5.9640000000000004</v>
      </c>
      <c r="U36" s="54">
        <f t="shared" si="27"/>
        <v>0</v>
      </c>
      <c r="V36" s="57">
        <f t="shared" si="28"/>
        <v>5.1290400000000007</v>
      </c>
      <c r="W36" s="57">
        <f t="shared" si="29"/>
        <v>0.8349599999999997</v>
      </c>
    </row>
    <row r="37" spans="2:23" ht="15" x14ac:dyDescent="0.2">
      <c r="B37" s="49" t="str">
        <f>'FDS GX086'!$B$6</f>
        <v>GX086</v>
      </c>
      <c r="C37" s="66" t="s">
        <v>75</v>
      </c>
      <c r="D37" s="67" t="s">
        <v>80</v>
      </c>
      <c r="E37" s="64">
        <v>1080</v>
      </c>
      <c r="F37" s="32" t="s">
        <v>89</v>
      </c>
      <c r="G37" s="70">
        <v>1</v>
      </c>
      <c r="H37" s="50">
        <f t="shared" si="0"/>
        <v>6</v>
      </c>
      <c r="I37" s="51">
        <f t="shared" si="12"/>
        <v>1.1111111111111112</v>
      </c>
      <c r="J37" s="50">
        <f t="shared" si="13"/>
        <v>6480</v>
      </c>
      <c r="K37" s="52">
        <f t="shared" si="14"/>
        <v>1.2</v>
      </c>
      <c r="L37" s="139"/>
      <c r="O37" s="54">
        <v>2.9820000000000002</v>
      </c>
      <c r="P37" s="54">
        <f t="shared" si="22"/>
        <v>1.2</v>
      </c>
      <c r="Q37" s="55">
        <f t="shared" si="23"/>
        <v>1</v>
      </c>
      <c r="R37" s="54">
        <f t="shared" si="24"/>
        <v>0.19999999999999996</v>
      </c>
      <c r="S37" s="54">
        <f t="shared" si="25"/>
        <v>0.8</v>
      </c>
      <c r="T37" s="54">
        <f t="shared" si="26"/>
        <v>3.5784000000000002</v>
      </c>
      <c r="U37" s="54">
        <f t="shared" si="27"/>
        <v>2.3856000000000002</v>
      </c>
      <c r="V37" s="57">
        <f t="shared" si="28"/>
        <v>3.2205600000000003</v>
      </c>
      <c r="W37" s="57">
        <f t="shared" si="29"/>
        <v>0.35783999999999994</v>
      </c>
    </row>
    <row r="38" spans="2:23" ht="15" x14ac:dyDescent="0.2">
      <c r="B38" s="49" t="str">
        <f>'FDS GX086'!$B$6</f>
        <v>GX086</v>
      </c>
      <c r="C38" s="66" t="s">
        <v>75</v>
      </c>
      <c r="D38" s="67" t="s">
        <v>80</v>
      </c>
      <c r="E38" s="64">
        <v>980</v>
      </c>
      <c r="F38" s="32" t="s">
        <v>89</v>
      </c>
      <c r="G38" s="70">
        <v>1</v>
      </c>
      <c r="H38" s="50">
        <f t="shared" si="0"/>
        <v>6</v>
      </c>
      <c r="I38" s="51">
        <f t="shared" si="12"/>
        <v>1.0204081632653061</v>
      </c>
      <c r="J38" s="50">
        <f t="shared" si="13"/>
        <v>5880</v>
      </c>
      <c r="K38" s="52">
        <f t="shared" si="14"/>
        <v>1</v>
      </c>
      <c r="L38" s="139"/>
      <c r="O38" s="54">
        <v>2.9820000000000002</v>
      </c>
      <c r="P38" s="54">
        <f t="shared" si="22"/>
        <v>1</v>
      </c>
      <c r="Q38" s="55">
        <f t="shared" si="23"/>
        <v>1</v>
      </c>
      <c r="R38" s="54">
        <f t="shared" si="24"/>
        <v>0</v>
      </c>
      <c r="S38" s="54">
        <f t="shared" si="25"/>
        <v>0</v>
      </c>
      <c r="T38" s="54">
        <f t="shared" si="26"/>
        <v>2.9820000000000002</v>
      </c>
      <c r="U38" s="54">
        <f t="shared" si="27"/>
        <v>0</v>
      </c>
      <c r="V38" s="57">
        <f t="shared" si="28"/>
        <v>2.9223600000000003</v>
      </c>
      <c r="W38" s="57">
        <f t="shared" si="29"/>
        <v>5.9639999999999915E-2</v>
      </c>
    </row>
    <row r="39" spans="2:23" ht="15" x14ac:dyDescent="0.2">
      <c r="B39" s="49" t="str">
        <f>'FDS GX086'!$B$6</f>
        <v>GX086</v>
      </c>
      <c r="C39" s="66" t="s">
        <v>75</v>
      </c>
      <c r="D39" s="67" t="s">
        <v>80</v>
      </c>
      <c r="E39" s="64">
        <v>730</v>
      </c>
      <c r="F39" s="32" t="s">
        <v>89</v>
      </c>
      <c r="G39" s="70">
        <v>1</v>
      </c>
      <c r="H39" s="50">
        <f t="shared" si="0"/>
        <v>6</v>
      </c>
      <c r="I39" s="51">
        <f t="shared" si="12"/>
        <v>1.0273972602739727</v>
      </c>
      <c r="J39" s="50">
        <f t="shared" si="13"/>
        <v>4380</v>
      </c>
      <c r="K39" s="52">
        <f t="shared" si="14"/>
        <v>0.75000000000000011</v>
      </c>
      <c r="L39" s="139"/>
      <c r="O39" s="54">
        <v>2.9820000000000002</v>
      </c>
      <c r="P39" s="54">
        <f t="shared" si="22"/>
        <v>0.75000000000000011</v>
      </c>
      <c r="Q39" s="55">
        <f t="shared" si="23"/>
        <v>0</v>
      </c>
      <c r="R39" s="54">
        <f t="shared" si="24"/>
        <v>0.75000000000000011</v>
      </c>
      <c r="S39" s="54">
        <f t="shared" si="25"/>
        <v>0.24999999999999989</v>
      </c>
      <c r="T39" s="54">
        <f t="shared" si="26"/>
        <v>2.2365000000000004</v>
      </c>
      <c r="U39" s="54">
        <f t="shared" si="27"/>
        <v>0.74549999999999972</v>
      </c>
      <c r="V39" s="57">
        <f t="shared" si="28"/>
        <v>2.17686</v>
      </c>
      <c r="W39" s="57">
        <f t="shared" si="29"/>
        <v>5.9640000000000359E-2</v>
      </c>
    </row>
    <row r="40" spans="2:23" ht="15" x14ac:dyDescent="0.2">
      <c r="B40" s="49" t="str">
        <f>'FDS GX086'!$B$6</f>
        <v>GX086</v>
      </c>
      <c r="C40" s="66" t="s">
        <v>76</v>
      </c>
      <c r="D40" s="67" t="s">
        <v>81</v>
      </c>
      <c r="E40" s="64">
        <v>3570</v>
      </c>
      <c r="F40" s="32" t="s">
        <v>85</v>
      </c>
      <c r="G40" s="70">
        <v>1</v>
      </c>
      <c r="H40" s="50">
        <f t="shared" si="0"/>
        <v>6</v>
      </c>
      <c r="I40" s="51">
        <f t="shared" si="12"/>
        <v>1.680672268907563</v>
      </c>
      <c r="J40" s="50">
        <f t="shared" si="13"/>
        <v>21420</v>
      </c>
      <c r="K40" s="52">
        <f t="shared" si="14"/>
        <v>6</v>
      </c>
      <c r="L40" s="137">
        <f>ROUNDUP(SUM(K40:K206),)</f>
        <v>449</v>
      </c>
      <c r="O40" s="54">
        <v>0.81600000000000006</v>
      </c>
      <c r="P40" s="54">
        <f t="shared" si="22"/>
        <v>6</v>
      </c>
      <c r="Q40" s="55">
        <f t="shared" si="23"/>
        <v>6</v>
      </c>
      <c r="R40" s="54">
        <f t="shared" si="24"/>
        <v>0</v>
      </c>
      <c r="S40" s="54">
        <f t="shared" si="25"/>
        <v>0</v>
      </c>
      <c r="T40" s="54">
        <f t="shared" si="26"/>
        <v>4.8960000000000008</v>
      </c>
      <c r="U40" s="54">
        <f t="shared" si="27"/>
        <v>0</v>
      </c>
      <c r="V40" s="57">
        <f t="shared" si="28"/>
        <v>2.9131200000000002</v>
      </c>
      <c r="W40" s="57">
        <f t="shared" si="29"/>
        <v>1.9828800000000006</v>
      </c>
    </row>
    <row r="41" spans="2:23" ht="15" x14ac:dyDescent="0.2">
      <c r="B41" s="49" t="str">
        <f>'FDS GX086'!$B$6</f>
        <v>GX086</v>
      </c>
      <c r="C41" s="66" t="s">
        <v>76</v>
      </c>
      <c r="D41" s="67" t="s">
        <v>81</v>
      </c>
      <c r="E41" s="64">
        <v>2510</v>
      </c>
      <c r="F41" s="32" t="s">
        <v>85</v>
      </c>
      <c r="G41" s="70">
        <v>2</v>
      </c>
      <c r="H41" s="32">
        <f t="shared" si="0"/>
        <v>12</v>
      </c>
      <c r="I41" s="51">
        <f t="shared" ref="I41:I43" si="42">(6000/(E41*TRUNC((6000/E41))))</f>
        <v>1.1952191235059761</v>
      </c>
      <c r="J41" s="50">
        <f t="shared" ref="J41:J43" si="43">E41*H41</f>
        <v>30120</v>
      </c>
      <c r="K41" s="52">
        <f t="shared" ref="K41:K43" si="44">(J41*I41)/6000</f>
        <v>6</v>
      </c>
      <c r="L41" s="137"/>
      <c r="O41" s="54">
        <v>0.81600000000000006</v>
      </c>
      <c r="P41" s="54">
        <f t="shared" ref="P41:P44" si="45">K41</f>
        <v>6</v>
      </c>
      <c r="Q41" s="55">
        <f t="shared" ref="Q41:Q44" si="46">TRUNC(P41)</f>
        <v>6</v>
      </c>
      <c r="R41" s="54">
        <f t="shared" ref="R41:R44" si="47">P41-Q41</f>
        <v>0</v>
      </c>
      <c r="S41" s="54">
        <f t="shared" ref="S41:S44" si="48">IF(1-R41=1,0,1-R41)</f>
        <v>0</v>
      </c>
      <c r="T41" s="54">
        <f t="shared" ref="T41:T44" si="49">O41*P41</f>
        <v>4.8960000000000008</v>
      </c>
      <c r="U41" s="54">
        <f t="shared" ref="U41:U44" si="50">O41*S41</f>
        <v>0</v>
      </c>
      <c r="V41" s="57">
        <f t="shared" ref="V41:V44" si="51">(J41/6000)*O41</f>
        <v>4.0963199999999995</v>
      </c>
      <c r="W41" s="57">
        <f t="shared" ref="W41:W44" si="52">T41-V41</f>
        <v>0.79968000000000128</v>
      </c>
    </row>
    <row r="42" spans="2:23" ht="15" x14ac:dyDescent="0.2">
      <c r="B42" s="49" t="str">
        <f>'FDS GX086'!$B$6</f>
        <v>GX086</v>
      </c>
      <c r="C42" s="66" t="s">
        <v>76</v>
      </c>
      <c r="D42" s="67" t="s">
        <v>81</v>
      </c>
      <c r="E42" s="64">
        <v>3030</v>
      </c>
      <c r="F42" s="32" t="s">
        <v>85</v>
      </c>
      <c r="G42" s="70">
        <v>2</v>
      </c>
      <c r="H42" s="32">
        <f t="shared" si="0"/>
        <v>12</v>
      </c>
      <c r="I42" s="51">
        <f t="shared" si="42"/>
        <v>1.9801980198019802</v>
      </c>
      <c r="J42" s="50">
        <f t="shared" si="43"/>
        <v>36360</v>
      </c>
      <c r="K42" s="52">
        <f t="shared" si="44"/>
        <v>12</v>
      </c>
      <c r="L42" s="137"/>
      <c r="O42" s="54">
        <v>0.81600000000000006</v>
      </c>
      <c r="P42" s="54">
        <f t="shared" si="45"/>
        <v>12</v>
      </c>
      <c r="Q42" s="55">
        <f t="shared" si="46"/>
        <v>12</v>
      </c>
      <c r="R42" s="54">
        <f t="shared" si="47"/>
        <v>0</v>
      </c>
      <c r="S42" s="54">
        <f t="shared" si="48"/>
        <v>0</v>
      </c>
      <c r="T42" s="54">
        <f t="shared" si="49"/>
        <v>9.7920000000000016</v>
      </c>
      <c r="U42" s="54">
        <f t="shared" si="50"/>
        <v>0</v>
      </c>
      <c r="V42" s="57">
        <f t="shared" si="51"/>
        <v>4.94496</v>
      </c>
      <c r="W42" s="57">
        <f t="shared" si="52"/>
        <v>4.8470400000000016</v>
      </c>
    </row>
    <row r="43" spans="2:23" ht="15" x14ac:dyDescent="0.2">
      <c r="B43" s="49" t="str">
        <f>'FDS GX086'!$B$6</f>
        <v>GX086</v>
      </c>
      <c r="C43" s="66" t="s">
        <v>76</v>
      </c>
      <c r="D43" s="67" t="s">
        <v>81</v>
      </c>
      <c r="E43" s="64">
        <v>3160</v>
      </c>
      <c r="F43" s="32" t="s">
        <v>85</v>
      </c>
      <c r="G43" s="70">
        <v>2</v>
      </c>
      <c r="H43" s="32">
        <f t="shared" si="0"/>
        <v>12</v>
      </c>
      <c r="I43" s="51">
        <f t="shared" si="42"/>
        <v>1.8987341772151898</v>
      </c>
      <c r="J43" s="50">
        <f t="shared" si="43"/>
        <v>37920</v>
      </c>
      <c r="K43" s="52">
        <f t="shared" si="44"/>
        <v>12</v>
      </c>
      <c r="L43" s="137"/>
      <c r="O43" s="54">
        <v>0.81600000000000006</v>
      </c>
      <c r="P43" s="54">
        <f t="shared" si="45"/>
        <v>12</v>
      </c>
      <c r="Q43" s="55">
        <f t="shared" si="46"/>
        <v>12</v>
      </c>
      <c r="R43" s="54">
        <f t="shared" si="47"/>
        <v>0</v>
      </c>
      <c r="S43" s="54">
        <f t="shared" si="48"/>
        <v>0</v>
      </c>
      <c r="T43" s="54">
        <f t="shared" si="49"/>
        <v>9.7920000000000016</v>
      </c>
      <c r="U43" s="54">
        <f t="shared" si="50"/>
        <v>0</v>
      </c>
      <c r="V43" s="57">
        <f t="shared" si="51"/>
        <v>5.1571200000000008</v>
      </c>
      <c r="W43" s="57">
        <f t="shared" si="52"/>
        <v>4.6348800000000008</v>
      </c>
    </row>
    <row r="44" spans="2:23" ht="15" x14ac:dyDescent="0.2">
      <c r="B44" s="49" t="str">
        <f>'FDS GX086'!$B$6</f>
        <v>GX086</v>
      </c>
      <c r="C44" s="66" t="s">
        <v>76</v>
      </c>
      <c r="D44" s="67" t="s">
        <v>81</v>
      </c>
      <c r="E44" s="64">
        <v>2750</v>
      </c>
      <c r="F44" s="32" t="s">
        <v>85</v>
      </c>
      <c r="G44" s="70">
        <v>1</v>
      </c>
      <c r="H44" s="32">
        <f t="shared" ref="H44:H107" si="53">G44*$K$3</f>
        <v>6</v>
      </c>
      <c r="I44" s="51">
        <f t="shared" ref="I44:I107" si="54">(6000/(E44*TRUNC((6000/E44))))</f>
        <v>1.0909090909090908</v>
      </c>
      <c r="J44" s="50">
        <f t="shared" ref="J44:J107" si="55">E44*H44</f>
        <v>16500</v>
      </c>
      <c r="K44" s="52">
        <f t="shared" ref="K44:K107" si="56">(J44*I44)/6000</f>
        <v>3</v>
      </c>
      <c r="L44" s="137"/>
      <c r="O44" s="54">
        <v>0.81600000000000006</v>
      </c>
      <c r="P44" s="54">
        <f t="shared" si="45"/>
        <v>3</v>
      </c>
      <c r="Q44" s="55">
        <f t="shared" si="46"/>
        <v>3</v>
      </c>
      <c r="R44" s="54">
        <f t="shared" si="47"/>
        <v>0</v>
      </c>
      <c r="S44" s="54">
        <f t="shared" si="48"/>
        <v>0</v>
      </c>
      <c r="T44" s="54">
        <f t="shared" si="49"/>
        <v>2.4480000000000004</v>
      </c>
      <c r="U44" s="54">
        <f t="shared" si="50"/>
        <v>0</v>
      </c>
      <c r="V44" s="57">
        <f t="shared" si="51"/>
        <v>2.2440000000000002</v>
      </c>
      <c r="W44" s="57">
        <f t="shared" si="52"/>
        <v>0.20400000000000018</v>
      </c>
    </row>
    <row r="45" spans="2:23" ht="15" x14ac:dyDescent="0.2">
      <c r="B45" s="49" t="str">
        <f>'FDS GX086'!$B$6</f>
        <v>GX086</v>
      </c>
      <c r="C45" s="66" t="s">
        <v>76</v>
      </c>
      <c r="D45" s="67" t="s">
        <v>81</v>
      </c>
      <c r="E45" s="64">
        <v>1740</v>
      </c>
      <c r="F45" s="32" t="s">
        <v>85</v>
      </c>
      <c r="G45" s="70">
        <v>1</v>
      </c>
      <c r="H45" s="32">
        <f t="shared" si="53"/>
        <v>6</v>
      </c>
      <c r="I45" s="51">
        <f t="shared" si="54"/>
        <v>1.1494252873563218</v>
      </c>
      <c r="J45" s="50">
        <f t="shared" si="55"/>
        <v>10440</v>
      </c>
      <c r="K45" s="52">
        <f t="shared" si="56"/>
        <v>2</v>
      </c>
      <c r="L45" s="137"/>
      <c r="O45" s="54">
        <v>0.81600000000000006</v>
      </c>
      <c r="P45" s="54">
        <f t="shared" ref="P45:P108" si="57">K45</f>
        <v>2</v>
      </c>
      <c r="Q45" s="55">
        <f t="shared" ref="Q45:Q108" si="58">TRUNC(P45)</f>
        <v>2</v>
      </c>
      <c r="R45" s="54">
        <f t="shared" ref="R45:R108" si="59">P45-Q45</f>
        <v>0</v>
      </c>
      <c r="S45" s="54">
        <f t="shared" ref="S45:S108" si="60">IF(1-R45=1,0,1-R45)</f>
        <v>0</v>
      </c>
      <c r="T45" s="54">
        <f t="shared" ref="T45:T108" si="61">O45*P45</f>
        <v>1.6320000000000001</v>
      </c>
      <c r="U45" s="54">
        <f t="shared" ref="U45:U108" si="62">O45*S45</f>
        <v>0</v>
      </c>
      <c r="V45" s="57">
        <f t="shared" ref="V45:V108" si="63">(J45/6000)*O45</f>
        <v>1.41984</v>
      </c>
      <c r="W45" s="57">
        <f t="shared" ref="W45:W108" si="64">T45-V45</f>
        <v>0.21216000000000013</v>
      </c>
    </row>
    <row r="46" spans="2:23" ht="15" x14ac:dyDescent="0.2">
      <c r="B46" s="49" t="str">
        <f>'FDS GX086'!$B$6</f>
        <v>GX086</v>
      </c>
      <c r="C46" s="66" t="s">
        <v>76</v>
      </c>
      <c r="D46" s="67" t="s">
        <v>81</v>
      </c>
      <c r="E46" s="64">
        <v>1230</v>
      </c>
      <c r="F46" s="32" t="s">
        <v>85</v>
      </c>
      <c r="G46" s="70">
        <v>1</v>
      </c>
      <c r="H46" s="32">
        <f t="shared" si="53"/>
        <v>6</v>
      </c>
      <c r="I46" s="51">
        <f t="shared" si="54"/>
        <v>1.2195121951219512</v>
      </c>
      <c r="J46" s="50">
        <f t="shared" si="55"/>
        <v>7380</v>
      </c>
      <c r="K46" s="52">
        <f t="shared" si="56"/>
        <v>1.5</v>
      </c>
      <c r="L46" s="137"/>
      <c r="O46" s="54">
        <v>0.81600000000000006</v>
      </c>
      <c r="P46" s="54">
        <f t="shared" si="57"/>
        <v>1.5</v>
      </c>
      <c r="Q46" s="55">
        <f t="shared" si="58"/>
        <v>1</v>
      </c>
      <c r="R46" s="54">
        <f t="shared" si="59"/>
        <v>0.5</v>
      </c>
      <c r="S46" s="54">
        <f t="shared" si="60"/>
        <v>0.5</v>
      </c>
      <c r="T46" s="54">
        <f t="shared" si="61"/>
        <v>1.2240000000000002</v>
      </c>
      <c r="U46" s="54">
        <f t="shared" si="62"/>
        <v>0.40800000000000003</v>
      </c>
      <c r="V46" s="57">
        <f t="shared" si="63"/>
        <v>1.0036800000000001</v>
      </c>
      <c r="W46" s="57">
        <f t="shared" si="64"/>
        <v>0.22032000000000007</v>
      </c>
    </row>
    <row r="47" spans="2:23" ht="15" x14ac:dyDescent="0.2">
      <c r="B47" s="49" t="str">
        <f>'FDS GX086'!$B$6</f>
        <v>GX086</v>
      </c>
      <c r="C47" s="66" t="s">
        <v>76</v>
      </c>
      <c r="D47" s="67" t="s">
        <v>81</v>
      </c>
      <c r="E47" s="64">
        <v>1390</v>
      </c>
      <c r="F47" s="32" t="s">
        <v>85</v>
      </c>
      <c r="G47" s="70">
        <v>1</v>
      </c>
      <c r="H47" s="32">
        <f t="shared" si="53"/>
        <v>6</v>
      </c>
      <c r="I47" s="51">
        <f t="shared" si="54"/>
        <v>1.079136690647482</v>
      </c>
      <c r="J47" s="50">
        <f t="shared" si="55"/>
        <v>8340</v>
      </c>
      <c r="K47" s="52">
        <f t="shared" si="56"/>
        <v>1.5</v>
      </c>
      <c r="L47" s="137"/>
      <c r="O47" s="54">
        <v>0.81600000000000006</v>
      </c>
      <c r="P47" s="54">
        <f t="shared" si="57"/>
        <v>1.5</v>
      </c>
      <c r="Q47" s="55">
        <f t="shared" si="58"/>
        <v>1</v>
      </c>
      <c r="R47" s="54">
        <f t="shared" si="59"/>
        <v>0.5</v>
      </c>
      <c r="S47" s="54">
        <f t="shared" si="60"/>
        <v>0.5</v>
      </c>
      <c r="T47" s="54">
        <f t="shared" si="61"/>
        <v>1.2240000000000002</v>
      </c>
      <c r="U47" s="54">
        <f t="shared" si="62"/>
        <v>0.40800000000000003</v>
      </c>
      <c r="V47" s="57">
        <f t="shared" si="63"/>
        <v>1.1342399999999999</v>
      </c>
      <c r="W47" s="57">
        <f t="shared" si="64"/>
        <v>8.9760000000000284E-2</v>
      </c>
    </row>
    <row r="48" spans="2:23" ht="15" x14ac:dyDescent="0.2">
      <c r="B48" s="49" t="str">
        <f>'FDS GX086'!$B$6</f>
        <v>GX086</v>
      </c>
      <c r="C48" s="66" t="s">
        <v>76</v>
      </c>
      <c r="D48" s="67" t="s">
        <v>81</v>
      </c>
      <c r="E48" s="64">
        <v>1690</v>
      </c>
      <c r="F48" s="32" t="s">
        <v>85</v>
      </c>
      <c r="G48" s="70">
        <v>1</v>
      </c>
      <c r="H48" s="32">
        <f t="shared" si="53"/>
        <v>6</v>
      </c>
      <c r="I48" s="51">
        <f t="shared" si="54"/>
        <v>1.1834319526627219</v>
      </c>
      <c r="J48" s="50">
        <f t="shared" si="55"/>
        <v>10140</v>
      </c>
      <c r="K48" s="52">
        <f t="shared" si="56"/>
        <v>2</v>
      </c>
      <c r="L48" s="137"/>
      <c r="O48" s="54">
        <v>0.81600000000000006</v>
      </c>
      <c r="P48" s="54">
        <f t="shared" si="57"/>
        <v>2</v>
      </c>
      <c r="Q48" s="55">
        <f t="shared" si="58"/>
        <v>2</v>
      </c>
      <c r="R48" s="54">
        <f t="shared" si="59"/>
        <v>0</v>
      </c>
      <c r="S48" s="54">
        <f t="shared" si="60"/>
        <v>0</v>
      </c>
      <c r="T48" s="54">
        <f t="shared" si="61"/>
        <v>1.6320000000000001</v>
      </c>
      <c r="U48" s="54">
        <f t="shared" si="62"/>
        <v>0</v>
      </c>
      <c r="V48" s="57">
        <f t="shared" si="63"/>
        <v>1.37904</v>
      </c>
      <c r="W48" s="57">
        <f t="shared" si="64"/>
        <v>0.25296000000000007</v>
      </c>
    </row>
    <row r="49" spans="2:23" ht="15" x14ac:dyDescent="0.2">
      <c r="B49" s="49" t="str">
        <f>'FDS GX086'!$B$6</f>
        <v>GX086</v>
      </c>
      <c r="C49" s="66" t="s">
        <v>76</v>
      </c>
      <c r="D49" s="67" t="s">
        <v>81</v>
      </c>
      <c r="E49" s="64">
        <v>1600</v>
      </c>
      <c r="F49" s="32" t="s">
        <v>85</v>
      </c>
      <c r="G49" s="70">
        <v>1</v>
      </c>
      <c r="H49" s="32">
        <f t="shared" si="53"/>
        <v>6</v>
      </c>
      <c r="I49" s="51">
        <f t="shared" si="54"/>
        <v>1.25</v>
      </c>
      <c r="J49" s="50">
        <f t="shared" si="55"/>
        <v>9600</v>
      </c>
      <c r="K49" s="52">
        <f t="shared" si="56"/>
        <v>2</v>
      </c>
      <c r="L49" s="137"/>
      <c r="O49" s="54">
        <v>0.81600000000000006</v>
      </c>
      <c r="P49" s="54">
        <f t="shared" si="57"/>
        <v>2</v>
      </c>
      <c r="Q49" s="55">
        <f t="shared" si="58"/>
        <v>2</v>
      </c>
      <c r="R49" s="54">
        <f t="shared" si="59"/>
        <v>0</v>
      </c>
      <c r="S49" s="54">
        <f t="shared" si="60"/>
        <v>0</v>
      </c>
      <c r="T49" s="54">
        <f t="shared" si="61"/>
        <v>1.6320000000000001</v>
      </c>
      <c r="U49" s="54">
        <f t="shared" si="62"/>
        <v>0</v>
      </c>
      <c r="V49" s="57">
        <f t="shared" si="63"/>
        <v>1.3056000000000001</v>
      </c>
      <c r="W49" s="57">
        <f t="shared" si="64"/>
        <v>0.32640000000000002</v>
      </c>
    </row>
    <row r="50" spans="2:23" ht="15" x14ac:dyDescent="0.2">
      <c r="B50" s="49" t="str">
        <f>'FDS GX086'!$B$6</f>
        <v>GX086</v>
      </c>
      <c r="C50" s="66" t="s">
        <v>76</v>
      </c>
      <c r="D50" s="67" t="s">
        <v>81</v>
      </c>
      <c r="E50" s="64">
        <v>1520</v>
      </c>
      <c r="F50" s="32" t="s">
        <v>85</v>
      </c>
      <c r="G50" s="70">
        <v>1</v>
      </c>
      <c r="H50" s="32">
        <f t="shared" si="53"/>
        <v>6</v>
      </c>
      <c r="I50" s="51">
        <f t="shared" si="54"/>
        <v>1.3157894736842106</v>
      </c>
      <c r="J50" s="50">
        <f t="shared" si="55"/>
        <v>9120</v>
      </c>
      <c r="K50" s="52">
        <f t="shared" si="56"/>
        <v>2</v>
      </c>
      <c r="L50" s="137"/>
      <c r="O50" s="54">
        <v>0.81600000000000006</v>
      </c>
      <c r="P50" s="54">
        <f t="shared" si="57"/>
        <v>2</v>
      </c>
      <c r="Q50" s="55">
        <f t="shared" si="58"/>
        <v>2</v>
      </c>
      <c r="R50" s="54">
        <f t="shared" si="59"/>
        <v>0</v>
      </c>
      <c r="S50" s="54">
        <f t="shared" si="60"/>
        <v>0</v>
      </c>
      <c r="T50" s="54">
        <f t="shared" si="61"/>
        <v>1.6320000000000001</v>
      </c>
      <c r="U50" s="54">
        <f t="shared" si="62"/>
        <v>0</v>
      </c>
      <c r="V50" s="57">
        <f t="shared" si="63"/>
        <v>1.2403200000000001</v>
      </c>
      <c r="W50" s="57">
        <f t="shared" si="64"/>
        <v>0.39168000000000003</v>
      </c>
    </row>
    <row r="51" spans="2:23" ht="15" x14ac:dyDescent="0.2">
      <c r="B51" s="49" t="str">
        <f>'FDS GX086'!$B$6</f>
        <v>GX086</v>
      </c>
      <c r="C51" s="66" t="s">
        <v>76</v>
      </c>
      <c r="D51" s="67" t="s">
        <v>81</v>
      </c>
      <c r="E51" s="64">
        <v>1620</v>
      </c>
      <c r="F51" s="32" t="s">
        <v>85</v>
      </c>
      <c r="G51" s="70">
        <v>1</v>
      </c>
      <c r="H51" s="32">
        <f t="shared" si="53"/>
        <v>6</v>
      </c>
      <c r="I51" s="51">
        <f t="shared" si="54"/>
        <v>1.2345679012345678</v>
      </c>
      <c r="J51" s="50">
        <f t="shared" si="55"/>
        <v>9720</v>
      </c>
      <c r="K51" s="52">
        <f t="shared" si="56"/>
        <v>2</v>
      </c>
      <c r="L51" s="137"/>
      <c r="O51" s="54">
        <v>0.81600000000000006</v>
      </c>
      <c r="P51" s="54">
        <f t="shared" si="57"/>
        <v>2</v>
      </c>
      <c r="Q51" s="55">
        <f t="shared" si="58"/>
        <v>2</v>
      </c>
      <c r="R51" s="54">
        <f t="shared" si="59"/>
        <v>0</v>
      </c>
      <c r="S51" s="54">
        <f t="shared" si="60"/>
        <v>0</v>
      </c>
      <c r="T51" s="54">
        <f t="shared" si="61"/>
        <v>1.6320000000000001</v>
      </c>
      <c r="U51" s="54">
        <f t="shared" si="62"/>
        <v>0</v>
      </c>
      <c r="V51" s="57">
        <f t="shared" si="63"/>
        <v>1.3219200000000002</v>
      </c>
      <c r="W51" s="57">
        <f t="shared" si="64"/>
        <v>0.31007999999999991</v>
      </c>
    </row>
    <row r="52" spans="2:23" ht="15" x14ac:dyDescent="0.2">
      <c r="B52" s="49" t="str">
        <f>'FDS GX086'!$B$6</f>
        <v>GX086</v>
      </c>
      <c r="C52" s="66" t="s">
        <v>76</v>
      </c>
      <c r="D52" s="67" t="s">
        <v>81</v>
      </c>
      <c r="E52" s="64">
        <v>1640</v>
      </c>
      <c r="F52" s="32" t="s">
        <v>85</v>
      </c>
      <c r="G52" s="70">
        <v>2</v>
      </c>
      <c r="H52" s="32">
        <f t="shared" si="53"/>
        <v>12</v>
      </c>
      <c r="I52" s="51">
        <f t="shared" si="54"/>
        <v>1.2195121951219512</v>
      </c>
      <c r="J52" s="50">
        <f t="shared" si="55"/>
        <v>19680</v>
      </c>
      <c r="K52" s="52">
        <f t="shared" si="56"/>
        <v>4</v>
      </c>
      <c r="L52" s="137"/>
      <c r="O52" s="54">
        <v>0.81600000000000006</v>
      </c>
      <c r="P52" s="54">
        <f t="shared" si="57"/>
        <v>4</v>
      </c>
      <c r="Q52" s="55">
        <f t="shared" si="58"/>
        <v>4</v>
      </c>
      <c r="R52" s="54">
        <f t="shared" si="59"/>
        <v>0</v>
      </c>
      <c r="S52" s="54">
        <f t="shared" si="60"/>
        <v>0</v>
      </c>
      <c r="T52" s="54">
        <f t="shared" si="61"/>
        <v>3.2640000000000002</v>
      </c>
      <c r="U52" s="54">
        <f t="shared" si="62"/>
        <v>0</v>
      </c>
      <c r="V52" s="57">
        <f t="shared" si="63"/>
        <v>2.6764800000000002</v>
      </c>
      <c r="W52" s="57">
        <f t="shared" si="64"/>
        <v>0.58752000000000004</v>
      </c>
    </row>
    <row r="53" spans="2:23" ht="15" x14ac:dyDescent="0.2">
      <c r="B53" s="49" t="str">
        <f>'FDS GX086'!$B$6</f>
        <v>GX086</v>
      </c>
      <c r="C53" s="66" t="s">
        <v>76</v>
      </c>
      <c r="D53" s="67" t="s">
        <v>81</v>
      </c>
      <c r="E53" s="64">
        <v>1330</v>
      </c>
      <c r="F53" s="32" t="s">
        <v>85</v>
      </c>
      <c r="G53" s="70">
        <v>1</v>
      </c>
      <c r="H53" s="32">
        <f t="shared" si="53"/>
        <v>6</v>
      </c>
      <c r="I53" s="51">
        <f t="shared" si="54"/>
        <v>1.1278195488721805</v>
      </c>
      <c r="J53" s="50">
        <f t="shared" si="55"/>
        <v>7980</v>
      </c>
      <c r="K53" s="52">
        <f t="shared" si="56"/>
        <v>1.5</v>
      </c>
      <c r="L53" s="137"/>
      <c r="O53" s="54">
        <v>0.81600000000000006</v>
      </c>
      <c r="P53" s="54">
        <f t="shared" si="57"/>
        <v>1.5</v>
      </c>
      <c r="Q53" s="55">
        <f t="shared" si="58"/>
        <v>1</v>
      </c>
      <c r="R53" s="54">
        <f t="shared" si="59"/>
        <v>0.5</v>
      </c>
      <c r="S53" s="54">
        <f t="shared" si="60"/>
        <v>0.5</v>
      </c>
      <c r="T53" s="54">
        <f t="shared" si="61"/>
        <v>1.2240000000000002</v>
      </c>
      <c r="U53" s="54">
        <f t="shared" si="62"/>
        <v>0.40800000000000003</v>
      </c>
      <c r="V53" s="57">
        <f t="shared" si="63"/>
        <v>1.0852800000000002</v>
      </c>
      <c r="W53" s="57">
        <f t="shared" si="64"/>
        <v>0.13871999999999995</v>
      </c>
    </row>
    <row r="54" spans="2:23" ht="15" x14ac:dyDescent="0.2">
      <c r="B54" s="49" t="str">
        <f>'FDS GX086'!$B$6</f>
        <v>GX086</v>
      </c>
      <c r="C54" s="66" t="s">
        <v>76</v>
      </c>
      <c r="D54" s="67" t="s">
        <v>81</v>
      </c>
      <c r="E54" s="64">
        <v>1220</v>
      </c>
      <c r="F54" s="32" t="s">
        <v>85</v>
      </c>
      <c r="G54" s="70">
        <v>1</v>
      </c>
      <c r="H54" s="32">
        <f t="shared" si="53"/>
        <v>6</v>
      </c>
      <c r="I54" s="51">
        <f t="shared" si="54"/>
        <v>1.2295081967213115</v>
      </c>
      <c r="J54" s="50">
        <f t="shared" si="55"/>
        <v>7320</v>
      </c>
      <c r="K54" s="52">
        <f t="shared" si="56"/>
        <v>1.5</v>
      </c>
      <c r="L54" s="137"/>
      <c r="O54" s="54">
        <v>0.81600000000000006</v>
      </c>
      <c r="P54" s="54">
        <f t="shared" si="57"/>
        <v>1.5</v>
      </c>
      <c r="Q54" s="55">
        <f t="shared" si="58"/>
        <v>1</v>
      </c>
      <c r="R54" s="54">
        <f t="shared" si="59"/>
        <v>0.5</v>
      </c>
      <c r="S54" s="54">
        <f t="shared" si="60"/>
        <v>0.5</v>
      </c>
      <c r="T54" s="54">
        <f t="shared" si="61"/>
        <v>1.2240000000000002</v>
      </c>
      <c r="U54" s="54">
        <f t="shared" si="62"/>
        <v>0.40800000000000003</v>
      </c>
      <c r="V54" s="57">
        <f t="shared" si="63"/>
        <v>0.99552000000000007</v>
      </c>
      <c r="W54" s="57">
        <f t="shared" si="64"/>
        <v>0.22848000000000013</v>
      </c>
    </row>
    <row r="55" spans="2:23" ht="15" x14ac:dyDescent="0.2">
      <c r="B55" s="49" t="str">
        <f>'FDS GX086'!$B$6</f>
        <v>GX086</v>
      </c>
      <c r="C55" s="66" t="s">
        <v>76</v>
      </c>
      <c r="D55" s="67" t="s">
        <v>81</v>
      </c>
      <c r="E55" s="64">
        <v>1370</v>
      </c>
      <c r="F55" s="32" t="s">
        <v>85</v>
      </c>
      <c r="G55" s="70">
        <v>1</v>
      </c>
      <c r="H55" s="32">
        <f t="shared" si="53"/>
        <v>6</v>
      </c>
      <c r="I55" s="51">
        <f t="shared" si="54"/>
        <v>1.0948905109489051</v>
      </c>
      <c r="J55" s="50">
        <f t="shared" si="55"/>
        <v>8220</v>
      </c>
      <c r="K55" s="52">
        <f t="shared" si="56"/>
        <v>1.5</v>
      </c>
      <c r="L55" s="137"/>
      <c r="O55" s="54">
        <v>0.81600000000000006</v>
      </c>
      <c r="P55" s="54">
        <f t="shared" si="57"/>
        <v>1.5</v>
      </c>
      <c r="Q55" s="55">
        <f t="shared" si="58"/>
        <v>1</v>
      </c>
      <c r="R55" s="54">
        <f t="shared" si="59"/>
        <v>0.5</v>
      </c>
      <c r="S55" s="54">
        <f t="shared" si="60"/>
        <v>0.5</v>
      </c>
      <c r="T55" s="54">
        <f t="shared" si="61"/>
        <v>1.2240000000000002</v>
      </c>
      <c r="U55" s="54">
        <f t="shared" si="62"/>
        <v>0.40800000000000003</v>
      </c>
      <c r="V55" s="57">
        <f t="shared" si="63"/>
        <v>1.1179200000000002</v>
      </c>
      <c r="W55" s="57">
        <f t="shared" si="64"/>
        <v>0.10607999999999995</v>
      </c>
    </row>
    <row r="56" spans="2:23" ht="15" x14ac:dyDescent="0.2">
      <c r="B56" s="49" t="str">
        <f>'FDS GX086'!$B$6</f>
        <v>GX086</v>
      </c>
      <c r="C56" s="66" t="s">
        <v>76</v>
      </c>
      <c r="D56" s="67" t="s">
        <v>81</v>
      </c>
      <c r="E56" s="64">
        <v>1080</v>
      </c>
      <c r="F56" s="32" t="s">
        <v>85</v>
      </c>
      <c r="G56" s="70">
        <v>2</v>
      </c>
      <c r="H56" s="32">
        <f t="shared" si="53"/>
        <v>12</v>
      </c>
      <c r="I56" s="51">
        <f t="shared" si="54"/>
        <v>1.1111111111111112</v>
      </c>
      <c r="J56" s="50">
        <f t="shared" si="55"/>
        <v>12960</v>
      </c>
      <c r="K56" s="52">
        <f t="shared" si="56"/>
        <v>2.4</v>
      </c>
      <c r="L56" s="137"/>
      <c r="O56" s="54">
        <v>0.81600000000000006</v>
      </c>
      <c r="P56" s="54">
        <f t="shared" si="57"/>
        <v>2.4</v>
      </c>
      <c r="Q56" s="55">
        <f t="shared" si="58"/>
        <v>2</v>
      </c>
      <c r="R56" s="54">
        <f t="shared" si="59"/>
        <v>0.39999999999999991</v>
      </c>
      <c r="S56" s="54">
        <f t="shared" si="60"/>
        <v>0.60000000000000009</v>
      </c>
      <c r="T56" s="54">
        <f t="shared" si="61"/>
        <v>1.9584000000000001</v>
      </c>
      <c r="U56" s="54">
        <f t="shared" si="62"/>
        <v>0.48960000000000009</v>
      </c>
      <c r="V56" s="57">
        <f t="shared" si="63"/>
        <v>1.7625600000000003</v>
      </c>
      <c r="W56" s="57">
        <f t="shared" si="64"/>
        <v>0.19583999999999979</v>
      </c>
    </row>
    <row r="57" spans="2:23" ht="15" x14ac:dyDescent="0.2">
      <c r="B57" s="49" t="str">
        <f>'FDS GX086'!$B$6</f>
        <v>GX086</v>
      </c>
      <c r="C57" s="66" t="s">
        <v>76</v>
      </c>
      <c r="D57" s="67" t="s">
        <v>81</v>
      </c>
      <c r="E57" s="64">
        <v>1050</v>
      </c>
      <c r="F57" s="32" t="s">
        <v>85</v>
      </c>
      <c r="G57" s="70">
        <v>1</v>
      </c>
      <c r="H57" s="32">
        <f t="shared" si="53"/>
        <v>6</v>
      </c>
      <c r="I57" s="51">
        <f t="shared" si="54"/>
        <v>1.1428571428571428</v>
      </c>
      <c r="J57" s="50">
        <f t="shared" si="55"/>
        <v>6300</v>
      </c>
      <c r="K57" s="52">
        <f t="shared" si="56"/>
        <v>1.2</v>
      </c>
      <c r="L57" s="137"/>
      <c r="O57" s="54">
        <v>0.81600000000000006</v>
      </c>
      <c r="P57" s="54">
        <f t="shared" si="57"/>
        <v>1.2</v>
      </c>
      <c r="Q57" s="55">
        <f t="shared" si="58"/>
        <v>1</v>
      </c>
      <c r="R57" s="54">
        <f t="shared" si="59"/>
        <v>0.19999999999999996</v>
      </c>
      <c r="S57" s="54">
        <f t="shared" si="60"/>
        <v>0.8</v>
      </c>
      <c r="T57" s="54">
        <f t="shared" si="61"/>
        <v>0.97920000000000007</v>
      </c>
      <c r="U57" s="54">
        <f t="shared" si="62"/>
        <v>0.65280000000000005</v>
      </c>
      <c r="V57" s="57">
        <f t="shared" si="63"/>
        <v>0.85680000000000012</v>
      </c>
      <c r="W57" s="57">
        <f t="shared" si="64"/>
        <v>0.12239999999999995</v>
      </c>
    </row>
    <row r="58" spans="2:23" ht="15" x14ac:dyDescent="0.2">
      <c r="B58" s="49" t="str">
        <f>'FDS GX086'!$B$6</f>
        <v>GX086</v>
      </c>
      <c r="C58" s="66" t="s">
        <v>76</v>
      </c>
      <c r="D58" s="67" t="s">
        <v>81</v>
      </c>
      <c r="E58" s="64">
        <v>1200</v>
      </c>
      <c r="F58" s="32" t="s">
        <v>85</v>
      </c>
      <c r="G58" s="70">
        <v>1</v>
      </c>
      <c r="H58" s="32">
        <f t="shared" si="53"/>
        <v>6</v>
      </c>
      <c r="I58" s="51">
        <f t="shared" si="54"/>
        <v>1</v>
      </c>
      <c r="J58" s="50">
        <f t="shared" si="55"/>
        <v>7200</v>
      </c>
      <c r="K58" s="52">
        <f t="shared" si="56"/>
        <v>1.2</v>
      </c>
      <c r="L58" s="137"/>
      <c r="O58" s="54">
        <v>0.81600000000000006</v>
      </c>
      <c r="P58" s="54">
        <f t="shared" si="57"/>
        <v>1.2</v>
      </c>
      <c r="Q58" s="55">
        <f t="shared" si="58"/>
        <v>1</v>
      </c>
      <c r="R58" s="54">
        <f t="shared" si="59"/>
        <v>0.19999999999999996</v>
      </c>
      <c r="S58" s="54">
        <f t="shared" si="60"/>
        <v>0.8</v>
      </c>
      <c r="T58" s="54">
        <f t="shared" si="61"/>
        <v>0.97920000000000007</v>
      </c>
      <c r="U58" s="54">
        <f t="shared" si="62"/>
        <v>0.65280000000000005</v>
      </c>
      <c r="V58" s="57">
        <f t="shared" si="63"/>
        <v>0.97920000000000007</v>
      </c>
      <c r="W58" s="57">
        <f t="shared" si="64"/>
        <v>0</v>
      </c>
    </row>
    <row r="59" spans="2:23" ht="15" x14ac:dyDescent="0.2">
      <c r="B59" s="49" t="str">
        <f>'FDS GX086'!$B$6</f>
        <v>GX086</v>
      </c>
      <c r="C59" s="66" t="s">
        <v>76</v>
      </c>
      <c r="D59" s="67" t="s">
        <v>81</v>
      </c>
      <c r="E59" s="64">
        <v>1000</v>
      </c>
      <c r="F59" s="32" t="s">
        <v>85</v>
      </c>
      <c r="G59" s="70">
        <v>1</v>
      </c>
      <c r="H59" s="32">
        <f t="shared" si="53"/>
        <v>6</v>
      </c>
      <c r="I59" s="51">
        <f t="shared" si="54"/>
        <v>1</v>
      </c>
      <c r="J59" s="50">
        <f t="shared" si="55"/>
        <v>6000</v>
      </c>
      <c r="K59" s="52">
        <f t="shared" si="56"/>
        <v>1</v>
      </c>
      <c r="L59" s="137"/>
      <c r="O59" s="54">
        <v>0.81600000000000006</v>
      </c>
      <c r="P59" s="54">
        <f t="shared" si="57"/>
        <v>1</v>
      </c>
      <c r="Q59" s="55">
        <f t="shared" si="58"/>
        <v>1</v>
      </c>
      <c r="R59" s="54">
        <f t="shared" si="59"/>
        <v>0</v>
      </c>
      <c r="S59" s="54">
        <f t="shared" si="60"/>
        <v>0</v>
      </c>
      <c r="T59" s="54">
        <f t="shared" si="61"/>
        <v>0.81600000000000006</v>
      </c>
      <c r="U59" s="54">
        <f t="shared" si="62"/>
        <v>0</v>
      </c>
      <c r="V59" s="57">
        <f t="shared" si="63"/>
        <v>0.81600000000000006</v>
      </c>
      <c r="W59" s="57">
        <f t="shared" si="64"/>
        <v>0</v>
      </c>
    </row>
    <row r="60" spans="2:23" ht="15" x14ac:dyDescent="0.2">
      <c r="B60" s="49" t="str">
        <f>'FDS GX086'!$B$6</f>
        <v>GX086</v>
      </c>
      <c r="C60" s="66" t="s">
        <v>76</v>
      </c>
      <c r="D60" s="67" t="s">
        <v>81</v>
      </c>
      <c r="E60" s="64">
        <v>1010</v>
      </c>
      <c r="F60" s="32" t="s">
        <v>85</v>
      </c>
      <c r="G60" s="70">
        <v>1</v>
      </c>
      <c r="H60" s="32">
        <f t="shared" si="53"/>
        <v>6</v>
      </c>
      <c r="I60" s="51">
        <f t="shared" si="54"/>
        <v>1.1881188118811881</v>
      </c>
      <c r="J60" s="50">
        <f t="shared" si="55"/>
        <v>6060</v>
      </c>
      <c r="K60" s="52">
        <f t="shared" si="56"/>
        <v>1.2</v>
      </c>
      <c r="L60" s="137"/>
      <c r="O60" s="54">
        <v>0.81600000000000006</v>
      </c>
      <c r="P60" s="54">
        <f t="shared" si="57"/>
        <v>1.2</v>
      </c>
      <c r="Q60" s="55">
        <f t="shared" si="58"/>
        <v>1</v>
      </c>
      <c r="R60" s="54">
        <f t="shared" si="59"/>
        <v>0.19999999999999996</v>
      </c>
      <c r="S60" s="54">
        <f t="shared" si="60"/>
        <v>0.8</v>
      </c>
      <c r="T60" s="54">
        <f t="shared" si="61"/>
        <v>0.97920000000000007</v>
      </c>
      <c r="U60" s="54">
        <f t="shared" si="62"/>
        <v>0.65280000000000005</v>
      </c>
      <c r="V60" s="57">
        <f t="shared" si="63"/>
        <v>0.82416000000000011</v>
      </c>
      <c r="W60" s="57">
        <f t="shared" si="64"/>
        <v>0.15503999999999996</v>
      </c>
    </row>
    <row r="61" spans="2:23" ht="15" x14ac:dyDescent="0.2">
      <c r="B61" s="49" t="str">
        <f>'FDS GX086'!$B$6</f>
        <v>GX086</v>
      </c>
      <c r="C61" s="66" t="s">
        <v>76</v>
      </c>
      <c r="D61" s="67" t="s">
        <v>81</v>
      </c>
      <c r="E61" s="64">
        <v>980</v>
      </c>
      <c r="F61" s="32" t="s">
        <v>85</v>
      </c>
      <c r="G61" s="70">
        <v>1</v>
      </c>
      <c r="H61" s="32">
        <f t="shared" si="53"/>
        <v>6</v>
      </c>
      <c r="I61" s="51">
        <f t="shared" si="54"/>
        <v>1.0204081632653061</v>
      </c>
      <c r="J61" s="50">
        <f t="shared" si="55"/>
        <v>5880</v>
      </c>
      <c r="K61" s="52">
        <f t="shared" si="56"/>
        <v>1</v>
      </c>
      <c r="L61" s="137"/>
      <c r="O61" s="54">
        <v>0.81600000000000006</v>
      </c>
      <c r="P61" s="54">
        <f t="shared" si="57"/>
        <v>1</v>
      </c>
      <c r="Q61" s="55">
        <f t="shared" si="58"/>
        <v>1</v>
      </c>
      <c r="R61" s="54">
        <f t="shared" si="59"/>
        <v>0</v>
      </c>
      <c r="S61" s="54">
        <f t="shared" si="60"/>
        <v>0</v>
      </c>
      <c r="T61" s="54">
        <f t="shared" si="61"/>
        <v>0.81600000000000006</v>
      </c>
      <c r="U61" s="54">
        <f t="shared" si="62"/>
        <v>0</v>
      </c>
      <c r="V61" s="57">
        <f t="shared" si="63"/>
        <v>0.79968000000000006</v>
      </c>
      <c r="W61" s="57">
        <f t="shared" si="64"/>
        <v>1.6320000000000001E-2</v>
      </c>
    </row>
    <row r="62" spans="2:23" ht="15" x14ac:dyDescent="0.2">
      <c r="B62" s="49" t="str">
        <f>'FDS GX086'!$B$6</f>
        <v>GX086</v>
      </c>
      <c r="C62" s="66" t="s">
        <v>76</v>
      </c>
      <c r="D62" s="67" t="s">
        <v>81</v>
      </c>
      <c r="E62" s="64">
        <v>570</v>
      </c>
      <c r="F62" s="32" t="s">
        <v>85</v>
      </c>
      <c r="G62" s="70">
        <v>1</v>
      </c>
      <c r="H62" s="32">
        <f t="shared" si="53"/>
        <v>6</v>
      </c>
      <c r="I62" s="51">
        <f t="shared" si="54"/>
        <v>1.0526315789473684</v>
      </c>
      <c r="J62" s="50">
        <f t="shared" si="55"/>
        <v>3420</v>
      </c>
      <c r="K62" s="52">
        <f t="shared" si="56"/>
        <v>0.6</v>
      </c>
      <c r="L62" s="137"/>
      <c r="O62" s="54">
        <v>0.81600000000000006</v>
      </c>
      <c r="P62" s="54">
        <f t="shared" si="57"/>
        <v>0.6</v>
      </c>
      <c r="Q62" s="55">
        <f t="shared" si="58"/>
        <v>0</v>
      </c>
      <c r="R62" s="54">
        <f t="shared" si="59"/>
        <v>0.6</v>
      </c>
      <c r="S62" s="54">
        <f t="shared" si="60"/>
        <v>0.4</v>
      </c>
      <c r="T62" s="54">
        <f t="shared" si="61"/>
        <v>0.48960000000000004</v>
      </c>
      <c r="U62" s="54">
        <f t="shared" si="62"/>
        <v>0.32640000000000002</v>
      </c>
      <c r="V62" s="57">
        <f t="shared" si="63"/>
        <v>0.46511999999999998</v>
      </c>
      <c r="W62" s="57">
        <f t="shared" si="64"/>
        <v>2.4480000000000057E-2</v>
      </c>
    </row>
    <row r="63" spans="2:23" ht="15" x14ac:dyDescent="0.2">
      <c r="B63" s="49" t="str">
        <f>'FDS GX086'!$B$6</f>
        <v>GX086</v>
      </c>
      <c r="C63" s="66" t="s">
        <v>76</v>
      </c>
      <c r="D63" s="67" t="s">
        <v>81</v>
      </c>
      <c r="E63" s="64">
        <v>20</v>
      </c>
      <c r="F63" s="32" t="s">
        <v>89</v>
      </c>
      <c r="G63" s="70">
        <v>6</v>
      </c>
      <c r="H63" s="32">
        <f t="shared" si="53"/>
        <v>36</v>
      </c>
      <c r="I63" s="51">
        <f t="shared" si="54"/>
        <v>1</v>
      </c>
      <c r="J63" s="50">
        <f t="shared" si="55"/>
        <v>720</v>
      </c>
      <c r="K63" s="52">
        <f t="shared" si="56"/>
        <v>0.12</v>
      </c>
      <c r="L63" s="137"/>
      <c r="O63" s="54">
        <v>0.81600000000000006</v>
      </c>
      <c r="P63" s="54">
        <f t="shared" si="57"/>
        <v>0.12</v>
      </c>
      <c r="Q63" s="55">
        <f t="shared" si="58"/>
        <v>0</v>
      </c>
      <c r="R63" s="54">
        <f t="shared" si="59"/>
        <v>0.12</v>
      </c>
      <c r="S63" s="54">
        <f t="shared" si="60"/>
        <v>0.88</v>
      </c>
      <c r="T63" s="54">
        <f t="shared" si="61"/>
        <v>9.7920000000000007E-2</v>
      </c>
      <c r="U63" s="54">
        <f t="shared" si="62"/>
        <v>0.71808000000000005</v>
      </c>
      <c r="V63" s="57">
        <f t="shared" si="63"/>
        <v>9.7920000000000007E-2</v>
      </c>
      <c r="W63" s="57">
        <f t="shared" si="64"/>
        <v>0</v>
      </c>
    </row>
    <row r="64" spans="2:23" ht="15" x14ac:dyDescent="0.2">
      <c r="B64" s="49" t="str">
        <f>'FDS GX086'!$B$6</f>
        <v>GX086</v>
      </c>
      <c r="C64" s="66" t="s">
        <v>76</v>
      </c>
      <c r="D64" s="67" t="s">
        <v>81</v>
      </c>
      <c r="E64" s="64">
        <v>420</v>
      </c>
      <c r="F64" s="32" t="s">
        <v>85</v>
      </c>
      <c r="G64" s="70">
        <v>24</v>
      </c>
      <c r="H64" s="32">
        <f t="shared" si="53"/>
        <v>144</v>
      </c>
      <c r="I64" s="51">
        <f t="shared" si="54"/>
        <v>1.0204081632653061</v>
      </c>
      <c r="J64" s="50">
        <f t="shared" si="55"/>
        <v>60480</v>
      </c>
      <c r="K64" s="52">
        <f t="shared" si="56"/>
        <v>10.285714285714286</v>
      </c>
      <c r="L64" s="137"/>
      <c r="O64" s="54">
        <v>0.81600000000000006</v>
      </c>
      <c r="P64" s="54">
        <f t="shared" si="57"/>
        <v>10.285714285714286</v>
      </c>
      <c r="Q64" s="55">
        <f t="shared" si="58"/>
        <v>10</v>
      </c>
      <c r="R64" s="54">
        <f t="shared" si="59"/>
        <v>0.28571428571428648</v>
      </c>
      <c r="S64" s="54">
        <f t="shared" si="60"/>
        <v>0.71428571428571352</v>
      </c>
      <c r="T64" s="54">
        <f t="shared" si="61"/>
        <v>8.393142857142859</v>
      </c>
      <c r="U64" s="54">
        <f t="shared" si="62"/>
        <v>0.5828571428571423</v>
      </c>
      <c r="V64" s="57">
        <f t="shared" si="63"/>
        <v>8.2252800000000015</v>
      </c>
      <c r="W64" s="57">
        <f t="shared" si="64"/>
        <v>0.16786285714285754</v>
      </c>
    </row>
    <row r="65" spans="2:23" ht="15" x14ac:dyDescent="0.2">
      <c r="B65" s="49" t="str">
        <f>'FDS GX086'!$B$6</f>
        <v>GX086</v>
      </c>
      <c r="C65" s="66" t="s">
        <v>76</v>
      </c>
      <c r="D65" s="67" t="s">
        <v>81</v>
      </c>
      <c r="E65" s="64">
        <v>2720</v>
      </c>
      <c r="F65" s="32" t="s">
        <v>85</v>
      </c>
      <c r="G65" s="70">
        <v>4</v>
      </c>
      <c r="H65" s="32">
        <f t="shared" si="53"/>
        <v>24</v>
      </c>
      <c r="I65" s="51">
        <f t="shared" si="54"/>
        <v>1.1029411764705883</v>
      </c>
      <c r="J65" s="50">
        <f t="shared" si="55"/>
        <v>65280</v>
      </c>
      <c r="K65" s="52">
        <f t="shared" si="56"/>
        <v>12</v>
      </c>
      <c r="L65" s="137"/>
      <c r="O65" s="54">
        <v>0.81600000000000006</v>
      </c>
      <c r="P65" s="54">
        <f t="shared" si="57"/>
        <v>12</v>
      </c>
      <c r="Q65" s="55">
        <f t="shared" si="58"/>
        <v>12</v>
      </c>
      <c r="R65" s="54">
        <f t="shared" si="59"/>
        <v>0</v>
      </c>
      <c r="S65" s="54">
        <f t="shared" si="60"/>
        <v>0</v>
      </c>
      <c r="T65" s="54">
        <f t="shared" si="61"/>
        <v>9.7920000000000016</v>
      </c>
      <c r="U65" s="54">
        <f t="shared" si="62"/>
        <v>0</v>
      </c>
      <c r="V65" s="57">
        <f t="shared" si="63"/>
        <v>8.8780800000000006</v>
      </c>
      <c r="W65" s="57">
        <f t="shared" si="64"/>
        <v>0.91392000000000095</v>
      </c>
    </row>
    <row r="66" spans="2:23" ht="15" x14ac:dyDescent="0.2">
      <c r="B66" s="49" t="str">
        <f>'FDS GX086'!$B$6</f>
        <v>GX086</v>
      </c>
      <c r="C66" s="66" t="s">
        <v>76</v>
      </c>
      <c r="D66" s="67" t="s">
        <v>81</v>
      </c>
      <c r="E66" s="64">
        <v>2920</v>
      </c>
      <c r="F66" s="32" t="s">
        <v>85</v>
      </c>
      <c r="G66" s="70">
        <v>2</v>
      </c>
      <c r="H66" s="32">
        <f t="shared" si="53"/>
        <v>12</v>
      </c>
      <c r="I66" s="51">
        <f t="shared" si="54"/>
        <v>1.0273972602739727</v>
      </c>
      <c r="J66" s="50">
        <f t="shared" si="55"/>
        <v>35040</v>
      </c>
      <c r="K66" s="52">
        <f t="shared" si="56"/>
        <v>6.0000000000000009</v>
      </c>
      <c r="L66" s="137"/>
      <c r="O66" s="54">
        <v>0.81600000000000006</v>
      </c>
      <c r="P66" s="54">
        <f t="shared" si="57"/>
        <v>6.0000000000000009</v>
      </c>
      <c r="Q66" s="55">
        <f t="shared" si="58"/>
        <v>6</v>
      </c>
      <c r="R66" s="54">
        <f t="shared" si="59"/>
        <v>0</v>
      </c>
      <c r="S66" s="54">
        <f t="shared" si="60"/>
        <v>0</v>
      </c>
      <c r="T66" s="54">
        <f t="shared" si="61"/>
        <v>4.8960000000000008</v>
      </c>
      <c r="U66" s="54">
        <f t="shared" si="62"/>
        <v>0</v>
      </c>
      <c r="V66" s="57">
        <f t="shared" si="63"/>
        <v>4.7654399999999999</v>
      </c>
      <c r="W66" s="57">
        <f t="shared" si="64"/>
        <v>0.1305600000000009</v>
      </c>
    </row>
    <row r="67" spans="2:23" ht="15" x14ac:dyDescent="0.2">
      <c r="B67" s="49" t="str">
        <f>'FDS GX086'!$B$6</f>
        <v>GX086</v>
      </c>
      <c r="C67" s="66" t="s">
        <v>76</v>
      </c>
      <c r="D67" s="67" t="s">
        <v>81</v>
      </c>
      <c r="E67" s="64">
        <v>2370</v>
      </c>
      <c r="F67" s="32" t="s">
        <v>85</v>
      </c>
      <c r="G67" s="70">
        <v>2</v>
      </c>
      <c r="H67" s="32">
        <f t="shared" si="53"/>
        <v>12</v>
      </c>
      <c r="I67" s="51">
        <f t="shared" si="54"/>
        <v>1.2658227848101267</v>
      </c>
      <c r="J67" s="50">
        <f t="shared" si="55"/>
        <v>28440</v>
      </c>
      <c r="K67" s="52">
        <f t="shared" si="56"/>
        <v>6</v>
      </c>
      <c r="L67" s="137"/>
      <c r="O67" s="54">
        <v>0.81600000000000006</v>
      </c>
      <c r="P67" s="54">
        <f t="shared" si="57"/>
        <v>6</v>
      </c>
      <c r="Q67" s="55">
        <f t="shared" si="58"/>
        <v>6</v>
      </c>
      <c r="R67" s="54">
        <f t="shared" si="59"/>
        <v>0</v>
      </c>
      <c r="S67" s="54">
        <f t="shared" si="60"/>
        <v>0</v>
      </c>
      <c r="T67" s="54">
        <f t="shared" si="61"/>
        <v>4.8960000000000008</v>
      </c>
      <c r="U67" s="54">
        <f t="shared" si="62"/>
        <v>0</v>
      </c>
      <c r="V67" s="57">
        <f t="shared" si="63"/>
        <v>3.8678400000000006</v>
      </c>
      <c r="W67" s="57">
        <f t="shared" si="64"/>
        <v>1.0281600000000002</v>
      </c>
    </row>
    <row r="68" spans="2:23" ht="15" x14ac:dyDescent="0.2">
      <c r="B68" s="49" t="str">
        <f>'FDS GX086'!$B$6</f>
        <v>GX086</v>
      </c>
      <c r="C68" s="66" t="s">
        <v>76</v>
      </c>
      <c r="D68" s="67" t="s">
        <v>81</v>
      </c>
      <c r="E68" s="64">
        <v>1480</v>
      </c>
      <c r="F68" s="32" t="s">
        <v>85</v>
      </c>
      <c r="G68" s="70">
        <v>1</v>
      </c>
      <c r="H68" s="32">
        <f t="shared" si="53"/>
        <v>6</v>
      </c>
      <c r="I68" s="51">
        <f t="shared" si="54"/>
        <v>1.0135135135135136</v>
      </c>
      <c r="J68" s="50">
        <f t="shared" si="55"/>
        <v>8880</v>
      </c>
      <c r="K68" s="52">
        <f t="shared" si="56"/>
        <v>1.5</v>
      </c>
      <c r="L68" s="137"/>
      <c r="O68" s="54">
        <v>0.81600000000000006</v>
      </c>
      <c r="P68" s="54">
        <f t="shared" si="57"/>
        <v>1.5</v>
      </c>
      <c r="Q68" s="55">
        <f t="shared" si="58"/>
        <v>1</v>
      </c>
      <c r="R68" s="54">
        <f t="shared" si="59"/>
        <v>0.5</v>
      </c>
      <c r="S68" s="54">
        <f t="shared" si="60"/>
        <v>0.5</v>
      </c>
      <c r="T68" s="54">
        <f t="shared" si="61"/>
        <v>1.2240000000000002</v>
      </c>
      <c r="U68" s="54">
        <f t="shared" si="62"/>
        <v>0.40800000000000003</v>
      </c>
      <c r="V68" s="57">
        <f t="shared" si="63"/>
        <v>1.2076800000000001</v>
      </c>
      <c r="W68" s="57">
        <f t="shared" si="64"/>
        <v>1.6320000000000112E-2</v>
      </c>
    </row>
    <row r="69" spans="2:23" ht="15" x14ac:dyDescent="0.2">
      <c r="B69" s="49" t="str">
        <f>'FDS GX086'!$B$6</f>
        <v>GX086</v>
      </c>
      <c r="C69" s="66" t="s">
        <v>76</v>
      </c>
      <c r="D69" s="67" t="s">
        <v>81</v>
      </c>
      <c r="E69" s="64">
        <v>1390</v>
      </c>
      <c r="F69" s="32" t="s">
        <v>85</v>
      </c>
      <c r="G69" s="70">
        <v>1</v>
      </c>
      <c r="H69" s="32">
        <f t="shared" si="53"/>
        <v>6</v>
      </c>
      <c r="I69" s="51">
        <f t="shared" si="54"/>
        <v>1.079136690647482</v>
      </c>
      <c r="J69" s="50">
        <f t="shared" si="55"/>
        <v>8340</v>
      </c>
      <c r="K69" s="52">
        <f t="shared" si="56"/>
        <v>1.5</v>
      </c>
      <c r="L69" s="137"/>
      <c r="O69" s="54">
        <v>0.81600000000000006</v>
      </c>
      <c r="P69" s="54">
        <f t="shared" si="57"/>
        <v>1.5</v>
      </c>
      <c r="Q69" s="55">
        <f t="shared" si="58"/>
        <v>1</v>
      </c>
      <c r="R69" s="54">
        <f t="shared" si="59"/>
        <v>0.5</v>
      </c>
      <c r="S69" s="54">
        <f t="shared" si="60"/>
        <v>0.5</v>
      </c>
      <c r="T69" s="54">
        <f t="shared" si="61"/>
        <v>1.2240000000000002</v>
      </c>
      <c r="U69" s="54">
        <f t="shared" si="62"/>
        <v>0.40800000000000003</v>
      </c>
      <c r="V69" s="57">
        <f t="shared" si="63"/>
        <v>1.1342399999999999</v>
      </c>
      <c r="W69" s="57">
        <f t="shared" si="64"/>
        <v>8.9760000000000284E-2</v>
      </c>
    </row>
    <row r="70" spans="2:23" ht="15" x14ac:dyDescent="0.2">
      <c r="B70" s="49" t="str">
        <f>'FDS GX086'!$B$6</f>
        <v>GX086</v>
      </c>
      <c r="C70" s="66" t="s">
        <v>76</v>
      </c>
      <c r="D70" s="67" t="s">
        <v>81</v>
      </c>
      <c r="E70" s="64">
        <v>1400</v>
      </c>
      <c r="F70" s="32" t="s">
        <v>85</v>
      </c>
      <c r="G70" s="70">
        <v>2</v>
      </c>
      <c r="H70" s="32">
        <f t="shared" si="53"/>
        <v>12</v>
      </c>
      <c r="I70" s="51">
        <f t="shared" si="54"/>
        <v>1.0714285714285714</v>
      </c>
      <c r="J70" s="50">
        <f t="shared" si="55"/>
        <v>16800</v>
      </c>
      <c r="K70" s="52">
        <f t="shared" si="56"/>
        <v>3</v>
      </c>
      <c r="L70" s="137"/>
      <c r="O70" s="54">
        <v>0.81600000000000006</v>
      </c>
      <c r="P70" s="54">
        <f t="shared" si="57"/>
        <v>3</v>
      </c>
      <c r="Q70" s="55">
        <f t="shared" si="58"/>
        <v>3</v>
      </c>
      <c r="R70" s="54">
        <f t="shared" si="59"/>
        <v>0</v>
      </c>
      <c r="S70" s="54">
        <f t="shared" si="60"/>
        <v>0</v>
      </c>
      <c r="T70" s="54">
        <f t="shared" si="61"/>
        <v>2.4480000000000004</v>
      </c>
      <c r="U70" s="54">
        <f t="shared" si="62"/>
        <v>0</v>
      </c>
      <c r="V70" s="57">
        <f t="shared" si="63"/>
        <v>2.2848000000000002</v>
      </c>
      <c r="W70" s="57">
        <f t="shared" si="64"/>
        <v>0.16320000000000023</v>
      </c>
    </row>
    <row r="71" spans="2:23" ht="15" x14ac:dyDescent="0.2">
      <c r="B71" s="49" t="str">
        <f>'FDS GX086'!$B$6</f>
        <v>GX086</v>
      </c>
      <c r="C71" s="66" t="s">
        <v>76</v>
      </c>
      <c r="D71" s="67" t="s">
        <v>81</v>
      </c>
      <c r="E71" s="64">
        <v>1300</v>
      </c>
      <c r="F71" s="32" t="s">
        <v>85</v>
      </c>
      <c r="G71" s="70">
        <v>1</v>
      </c>
      <c r="H71" s="32">
        <f t="shared" si="53"/>
        <v>6</v>
      </c>
      <c r="I71" s="51">
        <f t="shared" si="54"/>
        <v>1.1538461538461537</v>
      </c>
      <c r="J71" s="50">
        <f t="shared" si="55"/>
        <v>7800</v>
      </c>
      <c r="K71" s="52">
        <f t="shared" si="56"/>
        <v>1.5</v>
      </c>
      <c r="L71" s="137"/>
      <c r="O71" s="54">
        <v>0.81600000000000006</v>
      </c>
      <c r="P71" s="54">
        <f t="shared" si="57"/>
        <v>1.5</v>
      </c>
      <c r="Q71" s="55">
        <f t="shared" si="58"/>
        <v>1</v>
      </c>
      <c r="R71" s="54">
        <f t="shared" si="59"/>
        <v>0.5</v>
      </c>
      <c r="S71" s="54">
        <f t="shared" si="60"/>
        <v>0.5</v>
      </c>
      <c r="T71" s="54">
        <f t="shared" si="61"/>
        <v>1.2240000000000002</v>
      </c>
      <c r="U71" s="54">
        <f t="shared" si="62"/>
        <v>0.40800000000000003</v>
      </c>
      <c r="V71" s="57">
        <f t="shared" si="63"/>
        <v>1.0608000000000002</v>
      </c>
      <c r="W71" s="57">
        <f t="shared" si="64"/>
        <v>0.16320000000000001</v>
      </c>
    </row>
    <row r="72" spans="2:23" ht="15" x14ac:dyDescent="0.2">
      <c r="B72" s="49" t="str">
        <f>'FDS GX086'!$B$6</f>
        <v>GX086</v>
      </c>
      <c r="C72" s="66" t="s">
        <v>76</v>
      </c>
      <c r="D72" s="67" t="s">
        <v>81</v>
      </c>
      <c r="E72" s="64">
        <v>630</v>
      </c>
      <c r="F72" s="32" t="s">
        <v>85</v>
      </c>
      <c r="G72" s="70">
        <v>2</v>
      </c>
      <c r="H72" s="32">
        <f t="shared" si="53"/>
        <v>12</v>
      </c>
      <c r="I72" s="51">
        <f t="shared" si="54"/>
        <v>1.0582010582010581</v>
      </c>
      <c r="J72" s="50">
        <f t="shared" si="55"/>
        <v>7560</v>
      </c>
      <c r="K72" s="52">
        <f t="shared" si="56"/>
        <v>1.3333333333333333</v>
      </c>
      <c r="L72" s="137"/>
      <c r="O72" s="54">
        <v>0.81600000000000006</v>
      </c>
      <c r="P72" s="54">
        <f t="shared" si="57"/>
        <v>1.3333333333333333</v>
      </c>
      <c r="Q72" s="55">
        <f t="shared" si="58"/>
        <v>1</v>
      </c>
      <c r="R72" s="54">
        <f t="shared" si="59"/>
        <v>0.33333333333333326</v>
      </c>
      <c r="S72" s="54">
        <f t="shared" si="60"/>
        <v>0.66666666666666674</v>
      </c>
      <c r="T72" s="54">
        <f t="shared" si="61"/>
        <v>1.0880000000000001</v>
      </c>
      <c r="U72" s="54">
        <f t="shared" si="62"/>
        <v>0.54400000000000015</v>
      </c>
      <c r="V72" s="57">
        <f t="shared" si="63"/>
        <v>1.0281600000000002</v>
      </c>
      <c r="W72" s="57">
        <f t="shared" si="64"/>
        <v>5.9839999999999893E-2</v>
      </c>
    </row>
    <row r="73" spans="2:23" ht="15" x14ac:dyDescent="0.2">
      <c r="B73" s="49" t="str">
        <f>'FDS GX086'!$B$6</f>
        <v>GX086</v>
      </c>
      <c r="C73" s="66" t="s">
        <v>76</v>
      </c>
      <c r="D73" s="67" t="s">
        <v>81</v>
      </c>
      <c r="E73" s="64">
        <v>1350</v>
      </c>
      <c r="F73" s="32" t="s">
        <v>85</v>
      </c>
      <c r="G73" s="70">
        <v>2</v>
      </c>
      <c r="H73" s="32">
        <f t="shared" si="53"/>
        <v>12</v>
      </c>
      <c r="I73" s="51">
        <f t="shared" si="54"/>
        <v>1.1111111111111112</v>
      </c>
      <c r="J73" s="50">
        <f t="shared" si="55"/>
        <v>16200</v>
      </c>
      <c r="K73" s="52">
        <f t="shared" si="56"/>
        <v>3</v>
      </c>
      <c r="L73" s="137"/>
      <c r="O73" s="54">
        <v>0.81600000000000006</v>
      </c>
      <c r="P73" s="54">
        <f t="shared" si="57"/>
        <v>3</v>
      </c>
      <c r="Q73" s="55">
        <f t="shared" si="58"/>
        <v>3</v>
      </c>
      <c r="R73" s="54">
        <f t="shared" si="59"/>
        <v>0</v>
      </c>
      <c r="S73" s="54">
        <f t="shared" si="60"/>
        <v>0</v>
      </c>
      <c r="T73" s="54">
        <f t="shared" si="61"/>
        <v>2.4480000000000004</v>
      </c>
      <c r="U73" s="54">
        <f t="shared" si="62"/>
        <v>0</v>
      </c>
      <c r="V73" s="57">
        <f t="shared" si="63"/>
        <v>2.2032000000000003</v>
      </c>
      <c r="W73" s="57">
        <f t="shared" si="64"/>
        <v>0.24480000000000013</v>
      </c>
    </row>
    <row r="74" spans="2:23" ht="15" x14ac:dyDescent="0.2">
      <c r="B74" s="49" t="str">
        <f>'FDS GX086'!$B$6</f>
        <v>GX086</v>
      </c>
      <c r="C74" s="66" t="s">
        <v>76</v>
      </c>
      <c r="D74" s="67" t="s">
        <v>81</v>
      </c>
      <c r="E74" s="64">
        <v>1250</v>
      </c>
      <c r="F74" s="32" t="s">
        <v>85</v>
      </c>
      <c r="G74" s="70">
        <v>1</v>
      </c>
      <c r="H74" s="32">
        <f t="shared" si="53"/>
        <v>6</v>
      </c>
      <c r="I74" s="51">
        <f t="shared" si="54"/>
        <v>1.2</v>
      </c>
      <c r="J74" s="50">
        <f t="shared" si="55"/>
        <v>7500</v>
      </c>
      <c r="K74" s="52">
        <f t="shared" si="56"/>
        <v>1.5</v>
      </c>
      <c r="L74" s="137"/>
      <c r="O74" s="54">
        <v>0.81600000000000006</v>
      </c>
      <c r="P74" s="54">
        <f t="shared" si="57"/>
        <v>1.5</v>
      </c>
      <c r="Q74" s="55">
        <f t="shared" si="58"/>
        <v>1</v>
      </c>
      <c r="R74" s="54">
        <f t="shared" si="59"/>
        <v>0.5</v>
      </c>
      <c r="S74" s="54">
        <f t="shared" si="60"/>
        <v>0.5</v>
      </c>
      <c r="T74" s="54">
        <f t="shared" si="61"/>
        <v>1.2240000000000002</v>
      </c>
      <c r="U74" s="54">
        <f t="shared" si="62"/>
        <v>0.40800000000000003</v>
      </c>
      <c r="V74" s="57">
        <f t="shared" si="63"/>
        <v>1.02</v>
      </c>
      <c r="W74" s="57">
        <f t="shared" si="64"/>
        <v>0.20400000000000018</v>
      </c>
    </row>
    <row r="75" spans="2:23" ht="15" x14ac:dyDescent="0.2">
      <c r="B75" s="49" t="str">
        <f>'FDS GX086'!$B$6</f>
        <v>GX086</v>
      </c>
      <c r="C75" s="66" t="s">
        <v>76</v>
      </c>
      <c r="D75" s="67" t="s">
        <v>81</v>
      </c>
      <c r="E75" s="64">
        <v>1210</v>
      </c>
      <c r="F75" s="32" t="s">
        <v>85</v>
      </c>
      <c r="G75" s="70">
        <v>2</v>
      </c>
      <c r="H75" s="32">
        <f t="shared" si="53"/>
        <v>12</v>
      </c>
      <c r="I75" s="51">
        <f t="shared" si="54"/>
        <v>1.2396694214876034</v>
      </c>
      <c r="J75" s="50">
        <f t="shared" si="55"/>
        <v>14520</v>
      </c>
      <c r="K75" s="52">
        <f t="shared" si="56"/>
        <v>3</v>
      </c>
      <c r="L75" s="137"/>
      <c r="O75" s="54">
        <v>0.81600000000000006</v>
      </c>
      <c r="P75" s="54">
        <f t="shared" si="57"/>
        <v>3</v>
      </c>
      <c r="Q75" s="55">
        <f t="shared" si="58"/>
        <v>3</v>
      </c>
      <c r="R75" s="54">
        <f t="shared" si="59"/>
        <v>0</v>
      </c>
      <c r="S75" s="54">
        <f t="shared" si="60"/>
        <v>0</v>
      </c>
      <c r="T75" s="54">
        <f t="shared" si="61"/>
        <v>2.4480000000000004</v>
      </c>
      <c r="U75" s="54">
        <f t="shared" si="62"/>
        <v>0</v>
      </c>
      <c r="V75" s="57">
        <f t="shared" si="63"/>
        <v>1.97472</v>
      </c>
      <c r="W75" s="57">
        <f t="shared" si="64"/>
        <v>0.47328000000000037</v>
      </c>
    </row>
    <row r="76" spans="2:23" ht="15" x14ac:dyDescent="0.2">
      <c r="B76" s="49" t="str">
        <f>'FDS GX086'!$B$6</f>
        <v>GX086</v>
      </c>
      <c r="C76" s="66" t="s">
        <v>76</v>
      </c>
      <c r="D76" s="67" t="s">
        <v>81</v>
      </c>
      <c r="E76" s="64">
        <v>1170</v>
      </c>
      <c r="F76" s="32" t="s">
        <v>85</v>
      </c>
      <c r="G76" s="70">
        <v>1</v>
      </c>
      <c r="H76" s="32">
        <f t="shared" si="53"/>
        <v>6</v>
      </c>
      <c r="I76" s="51">
        <f t="shared" si="54"/>
        <v>1.0256410256410255</v>
      </c>
      <c r="J76" s="50">
        <f t="shared" si="55"/>
        <v>7020</v>
      </c>
      <c r="K76" s="52">
        <f t="shared" si="56"/>
        <v>1.2</v>
      </c>
      <c r="L76" s="137"/>
      <c r="O76" s="54">
        <v>0.81600000000000006</v>
      </c>
      <c r="P76" s="54">
        <f t="shared" si="57"/>
        <v>1.2</v>
      </c>
      <c r="Q76" s="55">
        <f t="shared" si="58"/>
        <v>1</v>
      </c>
      <c r="R76" s="54">
        <f t="shared" si="59"/>
        <v>0.19999999999999996</v>
      </c>
      <c r="S76" s="54">
        <f t="shared" si="60"/>
        <v>0.8</v>
      </c>
      <c r="T76" s="54">
        <f t="shared" si="61"/>
        <v>0.97920000000000007</v>
      </c>
      <c r="U76" s="54">
        <f t="shared" si="62"/>
        <v>0.65280000000000005</v>
      </c>
      <c r="V76" s="57">
        <f t="shared" si="63"/>
        <v>0.95472000000000001</v>
      </c>
      <c r="W76" s="57">
        <f t="shared" si="64"/>
        <v>2.4480000000000057E-2</v>
      </c>
    </row>
    <row r="77" spans="2:23" ht="15" x14ac:dyDescent="0.2">
      <c r="B77" s="49" t="str">
        <f>'FDS GX086'!$B$6</f>
        <v>GX086</v>
      </c>
      <c r="C77" s="66" t="s">
        <v>76</v>
      </c>
      <c r="D77" s="67" t="s">
        <v>81</v>
      </c>
      <c r="E77" s="64">
        <v>1270</v>
      </c>
      <c r="F77" s="32" t="s">
        <v>85</v>
      </c>
      <c r="G77" s="70">
        <v>2</v>
      </c>
      <c r="H77" s="32">
        <f t="shared" si="53"/>
        <v>12</v>
      </c>
      <c r="I77" s="51">
        <f t="shared" si="54"/>
        <v>1.1811023622047243</v>
      </c>
      <c r="J77" s="50">
        <f t="shared" si="55"/>
        <v>15240</v>
      </c>
      <c r="K77" s="52">
        <f t="shared" si="56"/>
        <v>3</v>
      </c>
      <c r="L77" s="137"/>
      <c r="O77" s="54">
        <v>0.81600000000000006</v>
      </c>
      <c r="P77" s="54">
        <f t="shared" si="57"/>
        <v>3</v>
      </c>
      <c r="Q77" s="55">
        <f t="shared" si="58"/>
        <v>3</v>
      </c>
      <c r="R77" s="54">
        <f t="shared" si="59"/>
        <v>0</v>
      </c>
      <c r="S77" s="54">
        <f t="shared" si="60"/>
        <v>0</v>
      </c>
      <c r="T77" s="54">
        <f t="shared" si="61"/>
        <v>2.4480000000000004</v>
      </c>
      <c r="U77" s="54">
        <f t="shared" si="62"/>
        <v>0</v>
      </c>
      <c r="V77" s="57">
        <f t="shared" si="63"/>
        <v>2.0726400000000003</v>
      </c>
      <c r="W77" s="57">
        <f t="shared" si="64"/>
        <v>0.37536000000000014</v>
      </c>
    </row>
    <row r="78" spans="2:23" ht="15" x14ac:dyDescent="0.2">
      <c r="B78" s="49" t="str">
        <f>'FDS GX086'!$B$6</f>
        <v>GX086</v>
      </c>
      <c r="C78" s="66" t="s">
        <v>76</v>
      </c>
      <c r="D78" s="67" t="s">
        <v>81</v>
      </c>
      <c r="E78" s="64">
        <v>1130</v>
      </c>
      <c r="F78" s="32" t="s">
        <v>85</v>
      </c>
      <c r="G78" s="70">
        <v>1</v>
      </c>
      <c r="H78" s="32">
        <f t="shared" si="53"/>
        <v>6</v>
      </c>
      <c r="I78" s="51">
        <f t="shared" si="54"/>
        <v>1.0619469026548674</v>
      </c>
      <c r="J78" s="50">
        <f t="shared" si="55"/>
        <v>6780</v>
      </c>
      <c r="K78" s="52">
        <f t="shared" si="56"/>
        <v>1.2000000000000002</v>
      </c>
      <c r="L78" s="137"/>
      <c r="O78" s="54">
        <v>0.81600000000000006</v>
      </c>
      <c r="P78" s="54">
        <f t="shared" si="57"/>
        <v>1.2000000000000002</v>
      </c>
      <c r="Q78" s="55">
        <f t="shared" si="58"/>
        <v>1</v>
      </c>
      <c r="R78" s="54">
        <f t="shared" si="59"/>
        <v>0.20000000000000018</v>
      </c>
      <c r="S78" s="54">
        <f t="shared" si="60"/>
        <v>0.79999999999999982</v>
      </c>
      <c r="T78" s="54">
        <f t="shared" si="61"/>
        <v>0.97920000000000018</v>
      </c>
      <c r="U78" s="54">
        <f t="shared" si="62"/>
        <v>0.65279999999999994</v>
      </c>
      <c r="V78" s="57">
        <f t="shared" si="63"/>
        <v>0.92208000000000001</v>
      </c>
      <c r="W78" s="57">
        <f t="shared" si="64"/>
        <v>5.7120000000000171E-2</v>
      </c>
    </row>
    <row r="79" spans="2:23" ht="15" x14ac:dyDescent="0.2">
      <c r="B79" s="49" t="str">
        <f>'FDS GX086'!$B$6</f>
        <v>GX086</v>
      </c>
      <c r="C79" s="66" t="s">
        <v>76</v>
      </c>
      <c r="D79" s="67" t="s">
        <v>81</v>
      </c>
      <c r="E79" s="64">
        <v>1080</v>
      </c>
      <c r="F79" s="32" t="s">
        <v>85</v>
      </c>
      <c r="G79" s="70">
        <v>2</v>
      </c>
      <c r="H79" s="32">
        <f t="shared" si="53"/>
        <v>12</v>
      </c>
      <c r="I79" s="51">
        <f t="shared" si="54"/>
        <v>1.1111111111111112</v>
      </c>
      <c r="J79" s="50">
        <f t="shared" si="55"/>
        <v>12960</v>
      </c>
      <c r="K79" s="52">
        <f t="shared" si="56"/>
        <v>2.4</v>
      </c>
      <c r="L79" s="137"/>
      <c r="O79" s="54">
        <v>0.81600000000000006</v>
      </c>
      <c r="P79" s="54">
        <f t="shared" si="57"/>
        <v>2.4</v>
      </c>
      <c r="Q79" s="55">
        <f t="shared" si="58"/>
        <v>2</v>
      </c>
      <c r="R79" s="54">
        <f t="shared" si="59"/>
        <v>0.39999999999999991</v>
      </c>
      <c r="S79" s="54">
        <f t="shared" si="60"/>
        <v>0.60000000000000009</v>
      </c>
      <c r="T79" s="54">
        <f t="shared" si="61"/>
        <v>1.9584000000000001</v>
      </c>
      <c r="U79" s="54">
        <f t="shared" si="62"/>
        <v>0.48960000000000009</v>
      </c>
      <c r="V79" s="57">
        <f t="shared" si="63"/>
        <v>1.7625600000000003</v>
      </c>
      <c r="W79" s="57">
        <f t="shared" si="64"/>
        <v>0.19583999999999979</v>
      </c>
    </row>
    <row r="80" spans="2:23" ht="15" x14ac:dyDescent="0.2">
      <c r="B80" s="49" t="str">
        <f>'FDS GX086'!$B$6</f>
        <v>GX086</v>
      </c>
      <c r="C80" s="66" t="s">
        <v>76</v>
      </c>
      <c r="D80" s="67" t="s">
        <v>81</v>
      </c>
      <c r="E80" s="64">
        <v>320</v>
      </c>
      <c r="F80" s="32" t="s">
        <v>85</v>
      </c>
      <c r="G80" s="70">
        <v>4</v>
      </c>
      <c r="H80" s="32">
        <f t="shared" si="53"/>
        <v>24</v>
      </c>
      <c r="I80" s="51">
        <f t="shared" si="54"/>
        <v>1.0416666666666667</v>
      </c>
      <c r="J80" s="50">
        <f t="shared" si="55"/>
        <v>7680</v>
      </c>
      <c r="K80" s="52">
        <f t="shared" si="56"/>
        <v>1.3333333333333335</v>
      </c>
      <c r="L80" s="137"/>
      <c r="O80" s="54">
        <v>0.81600000000000006</v>
      </c>
      <c r="P80" s="54">
        <f t="shared" si="57"/>
        <v>1.3333333333333335</v>
      </c>
      <c r="Q80" s="55">
        <f t="shared" si="58"/>
        <v>1</v>
      </c>
      <c r="R80" s="54">
        <f t="shared" si="59"/>
        <v>0.33333333333333348</v>
      </c>
      <c r="S80" s="54">
        <f t="shared" si="60"/>
        <v>0.66666666666666652</v>
      </c>
      <c r="T80" s="54">
        <f t="shared" si="61"/>
        <v>1.0880000000000003</v>
      </c>
      <c r="U80" s="54">
        <f t="shared" si="62"/>
        <v>0.54399999999999993</v>
      </c>
      <c r="V80" s="57">
        <f t="shared" si="63"/>
        <v>1.0444800000000001</v>
      </c>
      <c r="W80" s="57">
        <f t="shared" si="64"/>
        <v>4.3520000000000225E-2</v>
      </c>
    </row>
    <row r="81" spans="2:23" ht="15" x14ac:dyDescent="0.2">
      <c r="B81" s="49" t="str">
        <f>'FDS GX086'!$B$6</f>
        <v>GX086</v>
      </c>
      <c r="C81" s="66" t="s">
        <v>76</v>
      </c>
      <c r="D81" s="67" t="s">
        <v>81</v>
      </c>
      <c r="E81" s="64">
        <v>420</v>
      </c>
      <c r="F81" s="32" t="s">
        <v>85</v>
      </c>
      <c r="G81" s="70">
        <v>2</v>
      </c>
      <c r="H81" s="32">
        <f t="shared" si="53"/>
        <v>12</v>
      </c>
      <c r="I81" s="51">
        <f t="shared" si="54"/>
        <v>1.0204081632653061</v>
      </c>
      <c r="J81" s="50">
        <f t="shared" si="55"/>
        <v>5040</v>
      </c>
      <c r="K81" s="52">
        <f t="shared" si="56"/>
        <v>0.85714285714285721</v>
      </c>
      <c r="L81" s="137"/>
      <c r="O81" s="54">
        <v>0.81600000000000006</v>
      </c>
      <c r="P81" s="54">
        <f t="shared" si="57"/>
        <v>0.85714285714285721</v>
      </c>
      <c r="Q81" s="55">
        <f t="shared" si="58"/>
        <v>0</v>
      </c>
      <c r="R81" s="54">
        <f t="shared" si="59"/>
        <v>0.85714285714285721</v>
      </c>
      <c r="S81" s="54">
        <f t="shared" si="60"/>
        <v>0.14285714285714279</v>
      </c>
      <c r="T81" s="54">
        <f t="shared" si="61"/>
        <v>0.69942857142857151</v>
      </c>
      <c r="U81" s="54">
        <f t="shared" si="62"/>
        <v>0.11657142857142853</v>
      </c>
      <c r="V81" s="57">
        <f t="shared" si="63"/>
        <v>0.68544000000000005</v>
      </c>
      <c r="W81" s="57">
        <f t="shared" si="64"/>
        <v>1.3988571428571461E-2</v>
      </c>
    </row>
    <row r="82" spans="2:23" ht="15" x14ac:dyDescent="0.2">
      <c r="B82" s="49" t="str">
        <f>'FDS GX086'!$B$6</f>
        <v>GX086</v>
      </c>
      <c r="C82" s="66" t="s">
        <v>76</v>
      </c>
      <c r="D82" s="67" t="s">
        <v>81</v>
      </c>
      <c r="E82" s="64">
        <v>990</v>
      </c>
      <c r="F82" s="32" t="s">
        <v>85</v>
      </c>
      <c r="G82" s="70">
        <v>2</v>
      </c>
      <c r="H82" s="32">
        <f t="shared" si="53"/>
        <v>12</v>
      </c>
      <c r="I82" s="51">
        <f t="shared" si="54"/>
        <v>1.0101010101010102</v>
      </c>
      <c r="J82" s="50">
        <f t="shared" si="55"/>
        <v>11880</v>
      </c>
      <c r="K82" s="52">
        <f t="shared" si="56"/>
        <v>2</v>
      </c>
      <c r="L82" s="137"/>
      <c r="O82" s="54">
        <v>0.81600000000000006</v>
      </c>
      <c r="P82" s="54">
        <f t="shared" si="57"/>
        <v>2</v>
      </c>
      <c r="Q82" s="55">
        <f t="shared" si="58"/>
        <v>2</v>
      </c>
      <c r="R82" s="54">
        <f t="shared" si="59"/>
        <v>0</v>
      </c>
      <c r="S82" s="54">
        <f t="shared" si="60"/>
        <v>0</v>
      </c>
      <c r="T82" s="54">
        <f t="shared" si="61"/>
        <v>1.6320000000000001</v>
      </c>
      <c r="U82" s="54">
        <f t="shared" si="62"/>
        <v>0</v>
      </c>
      <c r="V82" s="57">
        <f t="shared" si="63"/>
        <v>1.61568</v>
      </c>
      <c r="W82" s="57">
        <f t="shared" si="64"/>
        <v>1.6320000000000112E-2</v>
      </c>
    </row>
    <row r="83" spans="2:23" ht="15" x14ac:dyDescent="0.2">
      <c r="B83" s="49" t="str">
        <f>'FDS GX086'!$B$6</f>
        <v>GX086</v>
      </c>
      <c r="C83" s="66" t="s">
        <v>76</v>
      </c>
      <c r="D83" s="67" t="s">
        <v>81</v>
      </c>
      <c r="E83" s="64">
        <v>980</v>
      </c>
      <c r="F83" s="32" t="s">
        <v>85</v>
      </c>
      <c r="G83" s="70">
        <v>1</v>
      </c>
      <c r="H83" s="32">
        <f t="shared" si="53"/>
        <v>6</v>
      </c>
      <c r="I83" s="51">
        <f t="shared" si="54"/>
        <v>1.0204081632653061</v>
      </c>
      <c r="J83" s="50">
        <f t="shared" si="55"/>
        <v>5880</v>
      </c>
      <c r="K83" s="52">
        <f t="shared" si="56"/>
        <v>1</v>
      </c>
      <c r="L83" s="137"/>
      <c r="O83" s="54">
        <v>0.81600000000000006</v>
      </c>
      <c r="P83" s="54">
        <f t="shared" si="57"/>
        <v>1</v>
      </c>
      <c r="Q83" s="55">
        <f t="shared" si="58"/>
        <v>1</v>
      </c>
      <c r="R83" s="54">
        <f t="shared" si="59"/>
        <v>0</v>
      </c>
      <c r="S83" s="54">
        <f t="shared" si="60"/>
        <v>0</v>
      </c>
      <c r="T83" s="54">
        <f t="shared" si="61"/>
        <v>0.81600000000000006</v>
      </c>
      <c r="U83" s="54">
        <f t="shared" si="62"/>
        <v>0</v>
      </c>
      <c r="V83" s="57">
        <f t="shared" si="63"/>
        <v>0.79968000000000006</v>
      </c>
      <c r="W83" s="57">
        <f t="shared" si="64"/>
        <v>1.6320000000000001E-2</v>
      </c>
    </row>
    <row r="84" spans="2:23" ht="15" x14ac:dyDescent="0.2">
      <c r="B84" s="49" t="str">
        <f>'FDS GX086'!$B$6</f>
        <v>GX086</v>
      </c>
      <c r="C84" s="66" t="s">
        <v>76</v>
      </c>
      <c r="D84" s="67" t="s">
        <v>81</v>
      </c>
      <c r="E84" s="64">
        <v>1040</v>
      </c>
      <c r="F84" s="32" t="s">
        <v>85</v>
      </c>
      <c r="G84" s="70">
        <v>1</v>
      </c>
      <c r="H84" s="32">
        <f t="shared" si="53"/>
        <v>6</v>
      </c>
      <c r="I84" s="51">
        <f t="shared" si="54"/>
        <v>1.1538461538461537</v>
      </c>
      <c r="J84" s="50">
        <f t="shared" si="55"/>
        <v>6240</v>
      </c>
      <c r="K84" s="52">
        <f t="shared" si="56"/>
        <v>1.2</v>
      </c>
      <c r="L84" s="137"/>
      <c r="O84" s="54">
        <v>0.81600000000000006</v>
      </c>
      <c r="P84" s="54">
        <f t="shared" si="57"/>
        <v>1.2</v>
      </c>
      <c r="Q84" s="55">
        <f t="shared" si="58"/>
        <v>1</v>
      </c>
      <c r="R84" s="54">
        <f t="shared" si="59"/>
        <v>0.19999999999999996</v>
      </c>
      <c r="S84" s="54">
        <f t="shared" si="60"/>
        <v>0.8</v>
      </c>
      <c r="T84" s="54">
        <f t="shared" si="61"/>
        <v>0.97920000000000007</v>
      </c>
      <c r="U84" s="54">
        <f t="shared" si="62"/>
        <v>0.65280000000000005</v>
      </c>
      <c r="V84" s="57">
        <f t="shared" si="63"/>
        <v>0.84864000000000006</v>
      </c>
      <c r="W84" s="57">
        <f t="shared" si="64"/>
        <v>0.13056000000000001</v>
      </c>
    </row>
    <row r="85" spans="2:23" ht="15" x14ac:dyDescent="0.2">
      <c r="B85" s="49" t="str">
        <f>'FDS GX086'!$B$6</f>
        <v>GX086</v>
      </c>
      <c r="C85" s="66" t="s">
        <v>76</v>
      </c>
      <c r="D85" s="67" t="s">
        <v>81</v>
      </c>
      <c r="E85" s="64">
        <v>1700</v>
      </c>
      <c r="F85" s="32" t="s">
        <v>85</v>
      </c>
      <c r="G85" s="70">
        <v>1</v>
      </c>
      <c r="H85" s="32">
        <f t="shared" si="53"/>
        <v>6</v>
      </c>
      <c r="I85" s="51">
        <f t="shared" si="54"/>
        <v>1.1764705882352942</v>
      </c>
      <c r="J85" s="50">
        <f t="shared" si="55"/>
        <v>10200</v>
      </c>
      <c r="K85" s="52">
        <f t="shared" si="56"/>
        <v>2</v>
      </c>
      <c r="L85" s="137"/>
      <c r="O85" s="54">
        <v>0.81600000000000006</v>
      </c>
      <c r="P85" s="54">
        <f t="shared" si="57"/>
        <v>2</v>
      </c>
      <c r="Q85" s="55">
        <f t="shared" si="58"/>
        <v>2</v>
      </c>
      <c r="R85" s="54">
        <f t="shared" si="59"/>
        <v>0</v>
      </c>
      <c r="S85" s="54">
        <f t="shared" si="60"/>
        <v>0</v>
      </c>
      <c r="T85" s="54">
        <f t="shared" si="61"/>
        <v>1.6320000000000001</v>
      </c>
      <c r="U85" s="54">
        <f t="shared" si="62"/>
        <v>0</v>
      </c>
      <c r="V85" s="57">
        <f t="shared" si="63"/>
        <v>1.3872</v>
      </c>
      <c r="W85" s="57">
        <f t="shared" si="64"/>
        <v>0.24480000000000013</v>
      </c>
    </row>
    <row r="86" spans="2:23" ht="15" x14ac:dyDescent="0.2">
      <c r="B86" s="49" t="str">
        <f>'FDS GX086'!$B$6</f>
        <v>GX086</v>
      </c>
      <c r="C86" s="66" t="s">
        <v>76</v>
      </c>
      <c r="D86" s="67" t="s">
        <v>81</v>
      </c>
      <c r="E86" s="64">
        <v>1080</v>
      </c>
      <c r="F86" s="32" t="s">
        <v>85</v>
      </c>
      <c r="G86" s="70">
        <v>2</v>
      </c>
      <c r="H86" s="32">
        <f t="shared" si="53"/>
        <v>12</v>
      </c>
      <c r="I86" s="51">
        <f t="shared" si="54"/>
        <v>1.1111111111111112</v>
      </c>
      <c r="J86" s="50">
        <f t="shared" si="55"/>
        <v>12960</v>
      </c>
      <c r="K86" s="52">
        <f t="shared" si="56"/>
        <v>2.4</v>
      </c>
      <c r="L86" s="137"/>
      <c r="O86" s="54">
        <v>0.81600000000000006</v>
      </c>
      <c r="P86" s="54">
        <f t="shared" si="57"/>
        <v>2.4</v>
      </c>
      <c r="Q86" s="55">
        <f t="shared" si="58"/>
        <v>2</v>
      </c>
      <c r="R86" s="54">
        <f t="shared" si="59"/>
        <v>0.39999999999999991</v>
      </c>
      <c r="S86" s="54">
        <f t="shared" si="60"/>
        <v>0.60000000000000009</v>
      </c>
      <c r="T86" s="54">
        <f t="shared" si="61"/>
        <v>1.9584000000000001</v>
      </c>
      <c r="U86" s="54">
        <f t="shared" si="62"/>
        <v>0.48960000000000009</v>
      </c>
      <c r="V86" s="57">
        <f t="shared" si="63"/>
        <v>1.7625600000000003</v>
      </c>
      <c r="W86" s="57">
        <f t="shared" si="64"/>
        <v>0.19583999999999979</v>
      </c>
    </row>
    <row r="87" spans="2:23" ht="15" x14ac:dyDescent="0.2">
      <c r="B87" s="49" t="str">
        <f>'FDS GX086'!$B$6</f>
        <v>GX086</v>
      </c>
      <c r="C87" s="66" t="s">
        <v>76</v>
      </c>
      <c r="D87" s="67" t="s">
        <v>81</v>
      </c>
      <c r="E87" s="64">
        <v>1130</v>
      </c>
      <c r="F87" s="32" t="s">
        <v>85</v>
      </c>
      <c r="G87" s="70">
        <v>1</v>
      </c>
      <c r="H87" s="32">
        <f t="shared" si="53"/>
        <v>6</v>
      </c>
      <c r="I87" s="51">
        <f t="shared" si="54"/>
        <v>1.0619469026548674</v>
      </c>
      <c r="J87" s="50">
        <f t="shared" si="55"/>
        <v>6780</v>
      </c>
      <c r="K87" s="52">
        <f t="shared" si="56"/>
        <v>1.2000000000000002</v>
      </c>
      <c r="L87" s="137"/>
      <c r="O87" s="54">
        <v>0.81600000000000006</v>
      </c>
      <c r="P87" s="54">
        <f t="shared" si="57"/>
        <v>1.2000000000000002</v>
      </c>
      <c r="Q87" s="55">
        <f t="shared" si="58"/>
        <v>1</v>
      </c>
      <c r="R87" s="54">
        <f t="shared" si="59"/>
        <v>0.20000000000000018</v>
      </c>
      <c r="S87" s="54">
        <f t="shared" si="60"/>
        <v>0.79999999999999982</v>
      </c>
      <c r="T87" s="54">
        <f t="shared" si="61"/>
        <v>0.97920000000000018</v>
      </c>
      <c r="U87" s="54">
        <f t="shared" si="62"/>
        <v>0.65279999999999994</v>
      </c>
      <c r="V87" s="57">
        <f t="shared" si="63"/>
        <v>0.92208000000000001</v>
      </c>
      <c r="W87" s="57">
        <f t="shared" si="64"/>
        <v>5.7120000000000171E-2</v>
      </c>
    </row>
    <row r="88" spans="2:23" ht="15" x14ac:dyDescent="0.2">
      <c r="B88" s="49" t="str">
        <f>'FDS GX086'!$B$6</f>
        <v>GX086</v>
      </c>
      <c r="C88" s="66" t="s">
        <v>76</v>
      </c>
      <c r="D88" s="67" t="s">
        <v>81</v>
      </c>
      <c r="E88" s="64">
        <v>2250</v>
      </c>
      <c r="F88" s="32" t="s">
        <v>85</v>
      </c>
      <c r="G88" s="70">
        <v>1</v>
      </c>
      <c r="H88" s="32">
        <f t="shared" si="53"/>
        <v>6</v>
      </c>
      <c r="I88" s="51">
        <f t="shared" si="54"/>
        <v>1.3333333333333333</v>
      </c>
      <c r="J88" s="50">
        <f t="shared" si="55"/>
        <v>13500</v>
      </c>
      <c r="K88" s="52">
        <f t="shared" si="56"/>
        <v>3</v>
      </c>
      <c r="L88" s="137"/>
      <c r="O88" s="54">
        <v>0.81600000000000006</v>
      </c>
      <c r="P88" s="54">
        <f t="shared" si="57"/>
        <v>3</v>
      </c>
      <c r="Q88" s="55">
        <f t="shared" si="58"/>
        <v>3</v>
      </c>
      <c r="R88" s="54">
        <f t="shared" si="59"/>
        <v>0</v>
      </c>
      <c r="S88" s="54">
        <f t="shared" si="60"/>
        <v>0</v>
      </c>
      <c r="T88" s="54">
        <f t="shared" si="61"/>
        <v>2.4480000000000004</v>
      </c>
      <c r="U88" s="54">
        <f t="shared" si="62"/>
        <v>0</v>
      </c>
      <c r="V88" s="57">
        <f t="shared" si="63"/>
        <v>1.8360000000000001</v>
      </c>
      <c r="W88" s="57">
        <f t="shared" si="64"/>
        <v>0.61200000000000032</v>
      </c>
    </row>
    <row r="89" spans="2:23" ht="15" x14ac:dyDescent="0.2">
      <c r="B89" s="49" t="str">
        <f>'FDS GX086'!$B$6</f>
        <v>GX086</v>
      </c>
      <c r="C89" s="66" t="s">
        <v>76</v>
      </c>
      <c r="D89" s="67" t="s">
        <v>81</v>
      </c>
      <c r="E89" s="64">
        <v>1310</v>
      </c>
      <c r="F89" s="32" t="s">
        <v>85</v>
      </c>
      <c r="G89" s="70">
        <v>1</v>
      </c>
      <c r="H89" s="32">
        <f t="shared" si="53"/>
        <v>6</v>
      </c>
      <c r="I89" s="51">
        <f t="shared" si="54"/>
        <v>1.1450381679389312</v>
      </c>
      <c r="J89" s="50">
        <f t="shared" si="55"/>
        <v>7860</v>
      </c>
      <c r="K89" s="52">
        <f t="shared" si="56"/>
        <v>1.5</v>
      </c>
      <c r="L89" s="137"/>
      <c r="O89" s="54">
        <v>0.81600000000000006</v>
      </c>
      <c r="P89" s="54">
        <f t="shared" si="57"/>
        <v>1.5</v>
      </c>
      <c r="Q89" s="55">
        <f t="shared" si="58"/>
        <v>1</v>
      </c>
      <c r="R89" s="54">
        <f t="shared" si="59"/>
        <v>0.5</v>
      </c>
      <c r="S89" s="54">
        <f t="shared" si="60"/>
        <v>0.5</v>
      </c>
      <c r="T89" s="54">
        <f t="shared" si="61"/>
        <v>1.2240000000000002</v>
      </c>
      <c r="U89" s="54">
        <f t="shared" si="62"/>
        <v>0.40800000000000003</v>
      </c>
      <c r="V89" s="57">
        <f t="shared" si="63"/>
        <v>1.0689600000000001</v>
      </c>
      <c r="W89" s="57">
        <f t="shared" si="64"/>
        <v>0.15504000000000007</v>
      </c>
    </row>
    <row r="90" spans="2:23" ht="15" x14ac:dyDescent="0.2">
      <c r="B90" s="49" t="str">
        <f>'FDS GX086'!$B$6</f>
        <v>GX086</v>
      </c>
      <c r="C90" s="66" t="s">
        <v>76</v>
      </c>
      <c r="D90" s="67" t="s">
        <v>81</v>
      </c>
      <c r="E90" s="64">
        <v>2070</v>
      </c>
      <c r="F90" s="32" t="s">
        <v>85</v>
      </c>
      <c r="G90" s="70">
        <v>1</v>
      </c>
      <c r="H90" s="32">
        <f t="shared" si="53"/>
        <v>6</v>
      </c>
      <c r="I90" s="51">
        <f t="shared" si="54"/>
        <v>1.4492753623188406</v>
      </c>
      <c r="J90" s="50">
        <f t="shared" si="55"/>
        <v>12420</v>
      </c>
      <c r="K90" s="52">
        <f t="shared" si="56"/>
        <v>3</v>
      </c>
      <c r="L90" s="137"/>
      <c r="O90" s="54">
        <v>0.81600000000000006</v>
      </c>
      <c r="P90" s="54">
        <f t="shared" si="57"/>
        <v>3</v>
      </c>
      <c r="Q90" s="55">
        <f t="shared" si="58"/>
        <v>3</v>
      </c>
      <c r="R90" s="54">
        <f t="shared" si="59"/>
        <v>0</v>
      </c>
      <c r="S90" s="54">
        <f t="shared" si="60"/>
        <v>0</v>
      </c>
      <c r="T90" s="54">
        <f t="shared" si="61"/>
        <v>2.4480000000000004</v>
      </c>
      <c r="U90" s="54">
        <f t="shared" si="62"/>
        <v>0</v>
      </c>
      <c r="V90" s="57">
        <f t="shared" si="63"/>
        <v>1.68912</v>
      </c>
      <c r="W90" s="57">
        <f t="shared" si="64"/>
        <v>0.75888000000000044</v>
      </c>
    </row>
    <row r="91" spans="2:23" ht="15" x14ac:dyDescent="0.2">
      <c r="B91" s="49" t="str">
        <f>'FDS GX086'!$B$6</f>
        <v>GX086</v>
      </c>
      <c r="C91" s="66" t="s">
        <v>76</v>
      </c>
      <c r="D91" s="67" t="s">
        <v>81</v>
      </c>
      <c r="E91" s="64">
        <v>1380</v>
      </c>
      <c r="F91" s="32" t="s">
        <v>85</v>
      </c>
      <c r="G91" s="70">
        <v>1</v>
      </c>
      <c r="H91" s="32">
        <f t="shared" si="53"/>
        <v>6</v>
      </c>
      <c r="I91" s="51">
        <f t="shared" si="54"/>
        <v>1.0869565217391304</v>
      </c>
      <c r="J91" s="50">
        <f t="shared" si="55"/>
        <v>8280</v>
      </c>
      <c r="K91" s="52">
        <f t="shared" si="56"/>
        <v>1.5</v>
      </c>
      <c r="L91" s="137"/>
      <c r="O91" s="54">
        <v>0.81600000000000006</v>
      </c>
      <c r="P91" s="54">
        <f t="shared" si="57"/>
        <v>1.5</v>
      </c>
      <c r="Q91" s="55">
        <f t="shared" si="58"/>
        <v>1</v>
      </c>
      <c r="R91" s="54">
        <f t="shared" si="59"/>
        <v>0.5</v>
      </c>
      <c r="S91" s="54">
        <f t="shared" si="60"/>
        <v>0.5</v>
      </c>
      <c r="T91" s="54">
        <f t="shared" si="61"/>
        <v>1.2240000000000002</v>
      </c>
      <c r="U91" s="54">
        <f t="shared" si="62"/>
        <v>0.40800000000000003</v>
      </c>
      <c r="V91" s="57">
        <f t="shared" si="63"/>
        <v>1.12608</v>
      </c>
      <c r="W91" s="57">
        <f t="shared" si="64"/>
        <v>9.7920000000000229E-2</v>
      </c>
    </row>
    <row r="92" spans="2:23" ht="15" x14ac:dyDescent="0.2">
      <c r="B92" s="49" t="str">
        <f>'FDS GX086'!$B$6</f>
        <v>GX086</v>
      </c>
      <c r="C92" s="66" t="s">
        <v>76</v>
      </c>
      <c r="D92" s="67" t="s">
        <v>81</v>
      </c>
      <c r="E92" s="64">
        <v>2110</v>
      </c>
      <c r="F92" s="32" t="s">
        <v>85</v>
      </c>
      <c r="G92" s="70">
        <v>1</v>
      </c>
      <c r="H92" s="32">
        <f t="shared" si="53"/>
        <v>6</v>
      </c>
      <c r="I92" s="51">
        <f t="shared" si="54"/>
        <v>1.4218009478672986</v>
      </c>
      <c r="J92" s="50">
        <f t="shared" si="55"/>
        <v>12660</v>
      </c>
      <c r="K92" s="52">
        <f t="shared" si="56"/>
        <v>3</v>
      </c>
      <c r="L92" s="137"/>
      <c r="O92" s="54">
        <v>0.81600000000000006</v>
      </c>
      <c r="P92" s="54">
        <f t="shared" si="57"/>
        <v>3</v>
      </c>
      <c r="Q92" s="55">
        <f t="shared" si="58"/>
        <v>3</v>
      </c>
      <c r="R92" s="54">
        <f t="shared" si="59"/>
        <v>0</v>
      </c>
      <c r="S92" s="54">
        <f t="shared" si="60"/>
        <v>0</v>
      </c>
      <c r="T92" s="54">
        <f t="shared" si="61"/>
        <v>2.4480000000000004</v>
      </c>
      <c r="U92" s="54">
        <f t="shared" si="62"/>
        <v>0</v>
      </c>
      <c r="V92" s="57">
        <f t="shared" si="63"/>
        <v>1.72176</v>
      </c>
      <c r="W92" s="57">
        <f t="shared" si="64"/>
        <v>0.72624000000000044</v>
      </c>
    </row>
    <row r="93" spans="2:23" ht="15" x14ac:dyDescent="0.2">
      <c r="B93" s="49" t="str">
        <f>'FDS GX086'!$B$6</f>
        <v>GX086</v>
      </c>
      <c r="C93" s="66" t="s">
        <v>76</v>
      </c>
      <c r="D93" s="67" t="s">
        <v>81</v>
      </c>
      <c r="E93" s="64">
        <v>1270</v>
      </c>
      <c r="F93" s="32" t="s">
        <v>85</v>
      </c>
      <c r="G93" s="70">
        <v>1</v>
      </c>
      <c r="H93" s="32">
        <f t="shared" si="53"/>
        <v>6</v>
      </c>
      <c r="I93" s="51">
        <f t="shared" si="54"/>
        <v>1.1811023622047243</v>
      </c>
      <c r="J93" s="50">
        <f t="shared" si="55"/>
        <v>7620</v>
      </c>
      <c r="K93" s="52">
        <f t="shared" si="56"/>
        <v>1.5</v>
      </c>
      <c r="L93" s="137"/>
      <c r="O93" s="54">
        <v>0.81600000000000006</v>
      </c>
      <c r="P93" s="54">
        <f t="shared" si="57"/>
        <v>1.5</v>
      </c>
      <c r="Q93" s="55">
        <f t="shared" si="58"/>
        <v>1</v>
      </c>
      <c r="R93" s="54">
        <f t="shared" si="59"/>
        <v>0.5</v>
      </c>
      <c r="S93" s="54">
        <f t="shared" si="60"/>
        <v>0.5</v>
      </c>
      <c r="T93" s="54">
        <f t="shared" si="61"/>
        <v>1.2240000000000002</v>
      </c>
      <c r="U93" s="54">
        <f t="shared" si="62"/>
        <v>0.40800000000000003</v>
      </c>
      <c r="V93" s="57">
        <f t="shared" si="63"/>
        <v>1.0363200000000001</v>
      </c>
      <c r="W93" s="57">
        <f t="shared" si="64"/>
        <v>0.18768000000000007</v>
      </c>
    </row>
    <row r="94" spans="2:23" ht="15" x14ac:dyDescent="0.2">
      <c r="B94" s="49" t="str">
        <f>'FDS GX086'!$B$6</f>
        <v>GX086</v>
      </c>
      <c r="C94" s="66" t="s">
        <v>76</v>
      </c>
      <c r="D94" s="67" t="s">
        <v>81</v>
      </c>
      <c r="E94" s="64">
        <v>1960</v>
      </c>
      <c r="F94" s="32" t="s">
        <v>85</v>
      </c>
      <c r="G94" s="70">
        <v>1</v>
      </c>
      <c r="H94" s="32">
        <f t="shared" si="53"/>
        <v>6</v>
      </c>
      <c r="I94" s="51">
        <f t="shared" si="54"/>
        <v>1.0204081632653061</v>
      </c>
      <c r="J94" s="50">
        <f t="shared" si="55"/>
        <v>11760</v>
      </c>
      <c r="K94" s="52">
        <f t="shared" si="56"/>
        <v>2</v>
      </c>
      <c r="L94" s="137"/>
      <c r="O94" s="54">
        <v>0.81600000000000006</v>
      </c>
      <c r="P94" s="54">
        <f t="shared" si="57"/>
        <v>2</v>
      </c>
      <c r="Q94" s="55">
        <f t="shared" si="58"/>
        <v>2</v>
      </c>
      <c r="R94" s="54">
        <f t="shared" si="59"/>
        <v>0</v>
      </c>
      <c r="S94" s="54">
        <f t="shared" si="60"/>
        <v>0</v>
      </c>
      <c r="T94" s="54">
        <f t="shared" si="61"/>
        <v>1.6320000000000001</v>
      </c>
      <c r="U94" s="54">
        <f t="shared" si="62"/>
        <v>0</v>
      </c>
      <c r="V94" s="57">
        <f t="shared" si="63"/>
        <v>1.5993600000000001</v>
      </c>
      <c r="W94" s="57">
        <f t="shared" si="64"/>
        <v>3.2640000000000002E-2</v>
      </c>
    </row>
    <row r="95" spans="2:23" ht="15" x14ac:dyDescent="0.2">
      <c r="B95" s="49" t="str">
        <f>'FDS GX086'!$B$6</f>
        <v>GX086</v>
      </c>
      <c r="C95" s="66" t="s">
        <v>76</v>
      </c>
      <c r="D95" s="67" t="s">
        <v>81</v>
      </c>
      <c r="E95" s="64">
        <v>1900</v>
      </c>
      <c r="F95" s="32" t="s">
        <v>85</v>
      </c>
      <c r="G95" s="70">
        <v>1</v>
      </c>
      <c r="H95" s="32">
        <f t="shared" si="53"/>
        <v>6</v>
      </c>
      <c r="I95" s="51">
        <f t="shared" si="54"/>
        <v>1.0526315789473684</v>
      </c>
      <c r="J95" s="50">
        <f t="shared" si="55"/>
        <v>11400</v>
      </c>
      <c r="K95" s="52">
        <f t="shared" si="56"/>
        <v>2</v>
      </c>
      <c r="L95" s="137"/>
      <c r="O95" s="54">
        <v>0.81600000000000006</v>
      </c>
      <c r="P95" s="54">
        <f t="shared" si="57"/>
        <v>2</v>
      </c>
      <c r="Q95" s="55">
        <f t="shared" si="58"/>
        <v>2</v>
      </c>
      <c r="R95" s="54">
        <f t="shared" si="59"/>
        <v>0</v>
      </c>
      <c r="S95" s="54">
        <f t="shared" si="60"/>
        <v>0</v>
      </c>
      <c r="T95" s="54">
        <f t="shared" si="61"/>
        <v>1.6320000000000001</v>
      </c>
      <c r="U95" s="54">
        <f t="shared" si="62"/>
        <v>0</v>
      </c>
      <c r="V95" s="57">
        <f t="shared" si="63"/>
        <v>1.5504</v>
      </c>
      <c r="W95" s="57">
        <f t="shared" si="64"/>
        <v>8.1600000000000117E-2</v>
      </c>
    </row>
    <row r="96" spans="2:23" ht="15" x14ac:dyDescent="0.2">
      <c r="B96" s="49" t="str">
        <f>'FDS GX086'!$B$6</f>
        <v>GX086</v>
      </c>
      <c r="C96" s="66" t="s">
        <v>76</v>
      </c>
      <c r="D96" s="67" t="s">
        <v>81</v>
      </c>
      <c r="E96" s="64">
        <v>1750</v>
      </c>
      <c r="F96" s="32" t="s">
        <v>85</v>
      </c>
      <c r="G96" s="70">
        <v>1</v>
      </c>
      <c r="H96" s="32">
        <f t="shared" si="53"/>
        <v>6</v>
      </c>
      <c r="I96" s="51">
        <f t="shared" si="54"/>
        <v>1.1428571428571428</v>
      </c>
      <c r="J96" s="50">
        <f t="shared" si="55"/>
        <v>10500</v>
      </c>
      <c r="K96" s="52">
        <f t="shared" si="56"/>
        <v>2</v>
      </c>
      <c r="L96" s="137"/>
      <c r="O96" s="54">
        <v>0.81600000000000006</v>
      </c>
      <c r="P96" s="54">
        <f t="shared" si="57"/>
        <v>2</v>
      </c>
      <c r="Q96" s="55">
        <f t="shared" si="58"/>
        <v>2</v>
      </c>
      <c r="R96" s="54">
        <f t="shared" si="59"/>
        <v>0</v>
      </c>
      <c r="S96" s="54">
        <f t="shared" si="60"/>
        <v>0</v>
      </c>
      <c r="T96" s="54">
        <f t="shared" si="61"/>
        <v>1.6320000000000001</v>
      </c>
      <c r="U96" s="54">
        <f t="shared" si="62"/>
        <v>0</v>
      </c>
      <c r="V96" s="57">
        <f t="shared" si="63"/>
        <v>1.4280000000000002</v>
      </c>
      <c r="W96" s="57">
        <f t="shared" si="64"/>
        <v>0.20399999999999996</v>
      </c>
    </row>
    <row r="97" spans="2:23" ht="15" x14ac:dyDescent="0.2">
      <c r="B97" s="49" t="str">
        <f>'FDS GX086'!$B$6</f>
        <v>GX086</v>
      </c>
      <c r="C97" s="66" t="s">
        <v>76</v>
      </c>
      <c r="D97" s="67" t="s">
        <v>81</v>
      </c>
      <c r="E97" s="64">
        <v>1120</v>
      </c>
      <c r="F97" s="32" t="s">
        <v>85</v>
      </c>
      <c r="G97" s="70">
        <v>1</v>
      </c>
      <c r="H97" s="32">
        <f t="shared" si="53"/>
        <v>6</v>
      </c>
      <c r="I97" s="51">
        <f t="shared" si="54"/>
        <v>1.0714285714285714</v>
      </c>
      <c r="J97" s="50">
        <f t="shared" si="55"/>
        <v>6720</v>
      </c>
      <c r="K97" s="52">
        <f t="shared" si="56"/>
        <v>1.2</v>
      </c>
      <c r="L97" s="137"/>
      <c r="O97" s="54">
        <v>0.81600000000000006</v>
      </c>
      <c r="P97" s="54">
        <f t="shared" si="57"/>
        <v>1.2</v>
      </c>
      <c r="Q97" s="55">
        <f t="shared" si="58"/>
        <v>1</v>
      </c>
      <c r="R97" s="54">
        <f t="shared" si="59"/>
        <v>0.19999999999999996</v>
      </c>
      <c r="S97" s="54">
        <f t="shared" si="60"/>
        <v>0.8</v>
      </c>
      <c r="T97" s="54">
        <f t="shared" si="61"/>
        <v>0.97920000000000007</v>
      </c>
      <c r="U97" s="54">
        <f t="shared" si="62"/>
        <v>0.65280000000000005</v>
      </c>
      <c r="V97" s="57">
        <f t="shared" si="63"/>
        <v>0.91392000000000018</v>
      </c>
      <c r="W97" s="57">
        <f t="shared" si="64"/>
        <v>6.5279999999999894E-2</v>
      </c>
    </row>
    <row r="98" spans="2:23" ht="15" x14ac:dyDescent="0.2">
      <c r="B98" s="49" t="str">
        <f>'FDS GX086'!$B$6</f>
        <v>GX086</v>
      </c>
      <c r="C98" s="66" t="s">
        <v>76</v>
      </c>
      <c r="D98" s="67" t="s">
        <v>81</v>
      </c>
      <c r="E98" s="64">
        <v>1630</v>
      </c>
      <c r="F98" s="32" t="s">
        <v>85</v>
      </c>
      <c r="G98" s="70">
        <v>1</v>
      </c>
      <c r="H98" s="32">
        <f t="shared" si="53"/>
        <v>6</v>
      </c>
      <c r="I98" s="51">
        <f t="shared" si="54"/>
        <v>1.2269938650306749</v>
      </c>
      <c r="J98" s="50">
        <f t="shared" si="55"/>
        <v>9780</v>
      </c>
      <c r="K98" s="52">
        <f t="shared" si="56"/>
        <v>2</v>
      </c>
      <c r="L98" s="137"/>
      <c r="O98" s="54">
        <v>0.81600000000000006</v>
      </c>
      <c r="P98" s="54">
        <f t="shared" si="57"/>
        <v>2</v>
      </c>
      <c r="Q98" s="55">
        <f t="shared" si="58"/>
        <v>2</v>
      </c>
      <c r="R98" s="54">
        <f t="shared" si="59"/>
        <v>0</v>
      </c>
      <c r="S98" s="54">
        <f t="shared" si="60"/>
        <v>0</v>
      </c>
      <c r="T98" s="54">
        <f t="shared" si="61"/>
        <v>1.6320000000000001</v>
      </c>
      <c r="U98" s="54">
        <f t="shared" si="62"/>
        <v>0</v>
      </c>
      <c r="V98" s="57">
        <f t="shared" si="63"/>
        <v>1.3300799999999999</v>
      </c>
      <c r="W98" s="57">
        <f t="shared" si="64"/>
        <v>0.30192000000000019</v>
      </c>
    </row>
    <row r="99" spans="2:23" ht="15" x14ac:dyDescent="0.2">
      <c r="B99" s="49" t="str">
        <f>'FDS GX086'!$B$6</f>
        <v>GX086</v>
      </c>
      <c r="C99" s="66" t="s">
        <v>76</v>
      </c>
      <c r="D99" s="67" t="s">
        <v>81</v>
      </c>
      <c r="E99" s="64">
        <v>1000</v>
      </c>
      <c r="F99" s="32" t="s">
        <v>85</v>
      </c>
      <c r="G99" s="70">
        <v>1</v>
      </c>
      <c r="H99" s="32">
        <f t="shared" si="53"/>
        <v>6</v>
      </c>
      <c r="I99" s="51">
        <f t="shared" si="54"/>
        <v>1</v>
      </c>
      <c r="J99" s="50">
        <f t="shared" si="55"/>
        <v>6000</v>
      </c>
      <c r="K99" s="52">
        <f t="shared" si="56"/>
        <v>1</v>
      </c>
      <c r="L99" s="137"/>
      <c r="O99" s="54">
        <v>0.81600000000000006</v>
      </c>
      <c r="P99" s="54">
        <f t="shared" si="57"/>
        <v>1</v>
      </c>
      <c r="Q99" s="55">
        <f t="shared" si="58"/>
        <v>1</v>
      </c>
      <c r="R99" s="54">
        <f t="shared" si="59"/>
        <v>0</v>
      </c>
      <c r="S99" s="54">
        <f t="shared" si="60"/>
        <v>0</v>
      </c>
      <c r="T99" s="54">
        <f t="shared" si="61"/>
        <v>0.81600000000000006</v>
      </c>
      <c r="U99" s="54">
        <f t="shared" si="62"/>
        <v>0</v>
      </c>
      <c r="V99" s="57">
        <f t="shared" si="63"/>
        <v>0.81600000000000006</v>
      </c>
      <c r="W99" s="57">
        <f t="shared" si="64"/>
        <v>0</v>
      </c>
    </row>
    <row r="100" spans="2:23" ht="15" x14ac:dyDescent="0.2">
      <c r="B100" s="49" t="str">
        <f>'FDS GX086'!$B$6</f>
        <v>GX086</v>
      </c>
      <c r="C100" s="66" t="s">
        <v>76</v>
      </c>
      <c r="D100" s="67" t="s">
        <v>81</v>
      </c>
      <c r="E100" s="64">
        <v>1130</v>
      </c>
      <c r="F100" s="32" t="s">
        <v>85</v>
      </c>
      <c r="G100" s="70">
        <v>1</v>
      </c>
      <c r="H100" s="32">
        <f t="shared" si="53"/>
        <v>6</v>
      </c>
      <c r="I100" s="51">
        <f t="shared" si="54"/>
        <v>1.0619469026548674</v>
      </c>
      <c r="J100" s="50">
        <f t="shared" si="55"/>
        <v>6780</v>
      </c>
      <c r="K100" s="52">
        <f t="shared" si="56"/>
        <v>1.2000000000000002</v>
      </c>
      <c r="L100" s="137"/>
      <c r="O100" s="54">
        <v>0.81600000000000006</v>
      </c>
      <c r="P100" s="54">
        <f t="shared" si="57"/>
        <v>1.2000000000000002</v>
      </c>
      <c r="Q100" s="55">
        <f t="shared" si="58"/>
        <v>1</v>
      </c>
      <c r="R100" s="54">
        <f t="shared" si="59"/>
        <v>0.20000000000000018</v>
      </c>
      <c r="S100" s="54">
        <f t="shared" si="60"/>
        <v>0.79999999999999982</v>
      </c>
      <c r="T100" s="54">
        <f t="shared" si="61"/>
        <v>0.97920000000000018</v>
      </c>
      <c r="U100" s="54">
        <f t="shared" si="62"/>
        <v>0.65279999999999994</v>
      </c>
      <c r="V100" s="57">
        <f t="shared" si="63"/>
        <v>0.92208000000000001</v>
      </c>
      <c r="W100" s="57">
        <f t="shared" si="64"/>
        <v>5.7120000000000171E-2</v>
      </c>
    </row>
    <row r="101" spans="2:23" ht="15" x14ac:dyDescent="0.2">
      <c r="B101" s="49" t="str">
        <f>'FDS GX086'!$B$6</f>
        <v>GX086</v>
      </c>
      <c r="C101" s="66" t="s">
        <v>76</v>
      </c>
      <c r="D101" s="67" t="s">
        <v>81</v>
      </c>
      <c r="E101" s="64">
        <v>980</v>
      </c>
      <c r="F101" s="32" t="s">
        <v>85</v>
      </c>
      <c r="G101" s="70">
        <v>1</v>
      </c>
      <c r="H101" s="32">
        <f t="shared" si="53"/>
        <v>6</v>
      </c>
      <c r="I101" s="51">
        <f t="shared" si="54"/>
        <v>1.0204081632653061</v>
      </c>
      <c r="J101" s="50">
        <f t="shared" si="55"/>
        <v>5880</v>
      </c>
      <c r="K101" s="52">
        <f t="shared" si="56"/>
        <v>1</v>
      </c>
      <c r="L101" s="137"/>
      <c r="O101" s="54">
        <v>0.81600000000000006</v>
      </c>
      <c r="P101" s="54">
        <f t="shared" si="57"/>
        <v>1</v>
      </c>
      <c r="Q101" s="55">
        <f t="shared" si="58"/>
        <v>1</v>
      </c>
      <c r="R101" s="54">
        <f t="shared" si="59"/>
        <v>0</v>
      </c>
      <c r="S101" s="54">
        <f t="shared" si="60"/>
        <v>0</v>
      </c>
      <c r="T101" s="54">
        <f t="shared" si="61"/>
        <v>0.81600000000000006</v>
      </c>
      <c r="U101" s="54">
        <f t="shared" si="62"/>
        <v>0</v>
      </c>
      <c r="V101" s="57">
        <f t="shared" si="63"/>
        <v>0.79968000000000006</v>
      </c>
      <c r="W101" s="57">
        <f t="shared" si="64"/>
        <v>1.6320000000000001E-2</v>
      </c>
    </row>
    <row r="102" spans="2:23" ht="15" x14ac:dyDescent="0.2">
      <c r="B102" s="49" t="str">
        <f>'FDS GX086'!$B$6</f>
        <v>GX086</v>
      </c>
      <c r="C102" s="66" t="s">
        <v>76</v>
      </c>
      <c r="D102" s="67" t="s">
        <v>81</v>
      </c>
      <c r="E102" s="64">
        <v>970</v>
      </c>
      <c r="F102" s="32" t="s">
        <v>85</v>
      </c>
      <c r="G102" s="70">
        <v>1</v>
      </c>
      <c r="H102" s="32">
        <f t="shared" si="53"/>
        <v>6</v>
      </c>
      <c r="I102" s="51">
        <f t="shared" si="54"/>
        <v>1.0309278350515463</v>
      </c>
      <c r="J102" s="50">
        <f t="shared" si="55"/>
        <v>5820</v>
      </c>
      <c r="K102" s="52">
        <f t="shared" si="56"/>
        <v>0.99999999999999989</v>
      </c>
      <c r="L102" s="137"/>
      <c r="O102" s="54">
        <v>0.81600000000000006</v>
      </c>
      <c r="P102" s="54">
        <f t="shared" si="57"/>
        <v>0.99999999999999989</v>
      </c>
      <c r="Q102" s="55">
        <f t="shared" si="58"/>
        <v>1</v>
      </c>
      <c r="R102" s="54">
        <f t="shared" si="59"/>
        <v>0</v>
      </c>
      <c r="S102" s="54">
        <f t="shared" si="60"/>
        <v>0</v>
      </c>
      <c r="T102" s="54">
        <f t="shared" si="61"/>
        <v>0.81599999999999995</v>
      </c>
      <c r="U102" s="54">
        <f t="shared" si="62"/>
        <v>0</v>
      </c>
      <c r="V102" s="57">
        <f t="shared" si="63"/>
        <v>0.79152</v>
      </c>
      <c r="W102" s="57">
        <f t="shared" si="64"/>
        <v>2.4479999999999946E-2</v>
      </c>
    </row>
    <row r="103" spans="2:23" ht="15" x14ac:dyDescent="0.2">
      <c r="B103" s="49" t="str">
        <f>'FDS GX086'!$B$6</f>
        <v>GX086</v>
      </c>
      <c r="C103" s="66" t="s">
        <v>76</v>
      </c>
      <c r="D103" s="67" t="s">
        <v>81</v>
      </c>
      <c r="E103" s="64">
        <v>330</v>
      </c>
      <c r="F103" s="32" t="s">
        <v>85</v>
      </c>
      <c r="G103" s="70">
        <v>2</v>
      </c>
      <c r="H103" s="32">
        <f t="shared" si="53"/>
        <v>12</v>
      </c>
      <c r="I103" s="51">
        <f t="shared" si="54"/>
        <v>1.0101010101010102</v>
      </c>
      <c r="J103" s="50">
        <f t="shared" si="55"/>
        <v>3960</v>
      </c>
      <c r="K103" s="52">
        <f t="shared" si="56"/>
        <v>0.66666666666666674</v>
      </c>
      <c r="L103" s="137"/>
      <c r="O103" s="54">
        <v>0.81600000000000006</v>
      </c>
      <c r="P103" s="54">
        <f t="shared" si="57"/>
        <v>0.66666666666666674</v>
      </c>
      <c r="Q103" s="55">
        <f t="shared" si="58"/>
        <v>0</v>
      </c>
      <c r="R103" s="54">
        <f t="shared" si="59"/>
        <v>0.66666666666666674</v>
      </c>
      <c r="S103" s="54">
        <f t="shared" si="60"/>
        <v>0.33333333333333326</v>
      </c>
      <c r="T103" s="54">
        <f t="shared" si="61"/>
        <v>0.54400000000000015</v>
      </c>
      <c r="U103" s="54">
        <f t="shared" si="62"/>
        <v>0.27199999999999996</v>
      </c>
      <c r="V103" s="57">
        <f t="shared" si="63"/>
        <v>0.53856000000000004</v>
      </c>
      <c r="W103" s="57">
        <f t="shared" si="64"/>
        <v>5.4400000000001114E-3</v>
      </c>
    </row>
    <row r="104" spans="2:23" ht="15" x14ac:dyDescent="0.2">
      <c r="B104" s="49" t="str">
        <f>'FDS GX086'!$B$6</f>
        <v>GX086</v>
      </c>
      <c r="C104" s="66" t="s">
        <v>76</v>
      </c>
      <c r="D104" s="67" t="s">
        <v>81</v>
      </c>
      <c r="E104" s="64">
        <v>150</v>
      </c>
      <c r="F104" s="32" t="s">
        <v>85</v>
      </c>
      <c r="G104" s="70">
        <v>2</v>
      </c>
      <c r="H104" s="32">
        <f t="shared" si="53"/>
        <v>12</v>
      </c>
      <c r="I104" s="51">
        <f t="shared" si="54"/>
        <v>1</v>
      </c>
      <c r="J104" s="50">
        <f t="shared" si="55"/>
        <v>1800</v>
      </c>
      <c r="K104" s="52">
        <f t="shared" si="56"/>
        <v>0.3</v>
      </c>
      <c r="L104" s="137"/>
      <c r="O104" s="54">
        <v>0.81600000000000006</v>
      </c>
      <c r="P104" s="54">
        <f t="shared" si="57"/>
        <v>0.3</v>
      </c>
      <c r="Q104" s="55">
        <f t="shared" si="58"/>
        <v>0</v>
      </c>
      <c r="R104" s="54">
        <f t="shared" si="59"/>
        <v>0.3</v>
      </c>
      <c r="S104" s="54">
        <f t="shared" si="60"/>
        <v>0.7</v>
      </c>
      <c r="T104" s="54">
        <f t="shared" si="61"/>
        <v>0.24480000000000002</v>
      </c>
      <c r="U104" s="54">
        <f t="shared" si="62"/>
        <v>0.57120000000000004</v>
      </c>
      <c r="V104" s="57">
        <f t="shared" si="63"/>
        <v>0.24480000000000002</v>
      </c>
      <c r="W104" s="57">
        <f t="shared" si="64"/>
        <v>0</v>
      </c>
    </row>
    <row r="105" spans="2:23" ht="15" x14ac:dyDescent="0.2">
      <c r="B105" s="49" t="str">
        <f>'FDS GX086'!$B$6</f>
        <v>GX086</v>
      </c>
      <c r="C105" s="66" t="s">
        <v>76</v>
      </c>
      <c r="D105" s="67" t="s">
        <v>81</v>
      </c>
      <c r="E105" s="64">
        <v>165</v>
      </c>
      <c r="F105" s="32" t="s">
        <v>85</v>
      </c>
      <c r="G105" s="70">
        <v>2</v>
      </c>
      <c r="H105" s="32">
        <f t="shared" si="53"/>
        <v>12</v>
      </c>
      <c r="I105" s="51">
        <f t="shared" si="54"/>
        <v>1.0101010101010102</v>
      </c>
      <c r="J105" s="50">
        <f t="shared" si="55"/>
        <v>1980</v>
      </c>
      <c r="K105" s="52">
        <f t="shared" si="56"/>
        <v>0.33333333333333337</v>
      </c>
      <c r="L105" s="137"/>
      <c r="O105" s="54">
        <v>0.81600000000000006</v>
      </c>
      <c r="P105" s="54">
        <f t="shared" si="57"/>
        <v>0.33333333333333337</v>
      </c>
      <c r="Q105" s="55">
        <f t="shared" si="58"/>
        <v>0</v>
      </c>
      <c r="R105" s="54">
        <f t="shared" si="59"/>
        <v>0.33333333333333337</v>
      </c>
      <c r="S105" s="54">
        <f t="shared" si="60"/>
        <v>0.66666666666666663</v>
      </c>
      <c r="T105" s="54">
        <f t="shared" si="61"/>
        <v>0.27200000000000008</v>
      </c>
      <c r="U105" s="54">
        <f t="shared" si="62"/>
        <v>0.54400000000000004</v>
      </c>
      <c r="V105" s="57">
        <f t="shared" si="63"/>
        <v>0.26928000000000002</v>
      </c>
      <c r="W105" s="57">
        <f t="shared" si="64"/>
        <v>2.7200000000000557E-3</v>
      </c>
    </row>
    <row r="106" spans="2:23" ht="15" x14ac:dyDescent="0.2">
      <c r="B106" s="49" t="str">
        <f>'FDS GX086'!$B$6</f>
        <v>GX086</v>
      </c>
      <c r="C106" s="66" t="s">
        <v>76</v>
      </c>
      <c r="D106" s="67" t="s">
        <v>81</v>
      </c>
      <c r="E106" s="64">
        <v>3570</v>
      </c>
      <c r="F106" s="32" t="s">
        <v>85</v>
      </c>
      <c r="G106" s="70">
        <v>1</v>
      </c>
      <c r="H106" s="32">
        <f t="shared" si="53"/>
        <v>6</v>
      </c>
      <c r="I106" s="51">
        <f t="shared" si="54"/>
        <v>1.680672268907563</v>
      </c>
      <c r="J106" s="50">
        <f t="shared" si="55"/>
        <v>21420</v>
      </c>
      <c r="K106" s="52">
        <f t="shared" si="56"/>
        <v>6</v>
      </c>
      <c r="L106" s="137"/>
      <c r="O106" s="54">
        <v>0.81600000000000006</v>
      </c>
      <c r="P106" s="54">
        <f t="shared" si="57"/>
        <v>6</v>
      </c>
      <c r="Q106" s="55">
        <f t="shared" si="58"/>
        <v>6</v>
      </c>
      <c r="R106" s="54">
        <f t="shared" si="59"/>
        <v>0</v>
      </c>
      <c r="S106" s="54">
        <f t="shared" si="60"/>
        <v>0</v>
      </c>
      <c r="T106" s="54">
        <f t="shared" si="61"/>
        <v>4.8960000000000008</v>
      </c>
      <c r="U106" s="54">
        <f t="shared" si="62"/>
        <v>0</v>
      </c>
      <c r="V106" s="57">
        <f t="shared" si="63"/>
        <v>2.9131200000000002</v>
      </c>
      <c r="W106" s="57">
        <f t="shared" si="64"/>
        <v>1.9828800000000006</v>
      </c>
    </row>
    <row r="107" spans="2:23" ht="15" x14ac:dyDescent="0.2">
      <c r="B107" s="49" t="str">
        <f>'FDS GX086'!$B$6</f>
        <v>GX086</v>
      </c>
      <c r="C107" s="66" t="s">
        <v>76</v>
      </c>
      <c r="D107" s="67" t="s">
        <v>81</v>
      </c>
      <c r="E107" s="64">
        <v>2200</v>
      </c>
      <c r="F107" s="32" t="s">
        <v>85</v>
      </c>
      <c r="G107" s="70">
        <v>2</v>
      </c>
      <c r="H107" s="32">
        <f t="shared" si="53"/>
        <v>12</v>
      </c>
      <c r="I107" s="51">
        <f t="shared" si="54"/>
        <v>1.3636363636363635</v>
      </c>
      <c r="J107" s="50">
        <f t="shared" si="55"/>
        <v>26400</v>
      </c>
      <c r="K107" s="52">
        <f t="shared" si="56"/>
        <v>6</v>
      </c>
      <c r="L107" s="137"/>
      <c r="O107" s="54">
        <v>0.81600000000000006</v>
      </c>
      <c r="P107" s="54">
        <f t="shared" si="57"/>
        <v>6</v>
      </c>
      <c r="Q107" s="55">
        <f t="shared" si="58"/>
        <v>6</v>
      </c>
      <c r="R107" s="54">
        <f t="shared" si="59"/>
        <v>0</v>
      </c>
      <c r="S107" s="54">
        <f t="shared" si="60"/>
        <v>0</v>
      </c>
      <c r="T107" s="54">
        <f t="shared" si="61"/>
        <v>4.8960000000000008</v>
      </c>
      <c r="U107" s="54">
        <f t="shared" si="62"/>
        <v>0</v>
      </c>
      <c r="V107" s="57">
        <f t="shared" si="63"/>
        <v>3.5904000000000007</v>
      </c>
      <c r="W107" s="57">
        <f t="shared" si="64"/>
        <v>1.3056000000000001</v>
      </c>
    </row>
    <row r="108" spans="2:23" ht="15" x14ac:dyDescent="0.2">
      <c r="B108" s="49" t="str">
        <f>'FDS GX086'!$B$6</f>
        <v>GX086</v>
      </c>
      <c r="C108" s="66" t="s">
        <v>76</v>
      </c>
      <c r="D108" s="67" t="s">
        <v>81</v>
      </c>
      <c r="E108" s="64">
        <v>2250</v>
      </c>
      <c r="F108" s="32" t="s">
        <v>85</v>
      </c>
      <c r="G108" s="70">
        <v>1</v>
      </c>
      <c r="H108" s="32">
        <f t="shared" ref="H108:H125" si="65">G108*$K$3</f>
        <v>6</v>
      </c>
      <c r="I108" s="51">
        <f t="shared" ref="I108:I125" si="66">(6000/(E108*TRUNC((6000/E108))))</f>
        <v>1.3333333333333333</v>
      </c>
      <c r="J108" s="50">
        <f t="shared" ref="J108:J125" si="67">E108*H108</f>
        <v>13500</v>
      </c>
      <c r="K108" s="52">
        <f t="shared" ref="K108:K125" si="68">(J108*I108)/6000</f>
        <v>3</v>
      </c>
      <c r="L108" s="137"/>
      <c r="O108" s="54">
        <v>0.81600000000000006</v>
      </c>
      <c r="P108" s="54">
        <f t="shared" si="57"/>
        <v>3</v>
      </c>
      <c r="Q108" s="55">
        <f t="shared" si="58"/>
        <v>3</v>
      </c>
      <c r="R108" s="54">
        <f t="shared" si="59"/>
        <v>0</v>
      </c>
      <c r="S108" s="54">
        <f t="shared" si="60"/>
        <v>0</v>
      </c>
      <c r="T108" s="54">
        <f t="shared" si="61"/>
        <v>2.4480000000000004</v>
      </c>
      <c r="U108" s="54">
        <f t="shared" si="62"/>
        <v>0</v>
      </c>
      <c r="V108" s="57">
        <f t="shared" si="63"/>
        <v>1.8360000000000001</v>
      </c>
      <c r="W108" s="57">
        <f t="shared" si="64"/>
        <v>0.61200000000000032</v>
      </c>
    </row>
    <row r="109" spans="2:23" ht="15" x14ac:dyDescent="0.2">
      <c r="B109" s="49" t="str">
        <f>'FDS GX086'!$B$6</f>
        <v>GX086</v>
      </c>
      <c r="C109" s="66" t="s">
        <v>76</v>
      </c>
      <c r="D109" s="67" t="s">
        <v>81</v>
      </c>
      <c r="E109" s="64">
        <v>2260</v>
      </c>
      <c r="F109" s="32" t="s">
        <v>85</v>
      </c>
      <c r="G109" s="70">
        <v>1</v>
      </c>
      <c r="H109" s="32">
        <f t="shared" si="65"/>
        <v>6</v>
      </c>
      <c r="I109" s="51">
        <f t="shared" si="66"/>
        <v>1.3274336283185841</v>
      </c>
      <c r="J109" s="50">
        <f t="shared" si="67"/>
        <v>13560</v>
      </c>
      <c r="K109" s="52">
        <f t="shared" si="68"/>
        <v>3</v>
      </c>
      <c r="L109" s="137"/>
      <c r="O109" s="54">
        <v>0.81600000000000006</v>
      </c>
      <c r="P109" s="54">
        <f t="shared" ref="P109:P125" si="69">K109</f>
        <v>3</v>
      </c>
      <c r="Q109" s="55">
        <f t="shared" ref="Q109:Q125" si="70">TRUNC(P109)</f>
        <v>3</v>
      </c>
      <c r="R109" s="54">
        <f t="shared" ref="R109:R125" si="71">P109-Q109</f>
        <v>0</v>
      </c>
      <c r="S109" s="54">
        <f t="shared" ref="S109:S125" si="72">IF(1-R109=1,0,1-R109)</f>
        <v>0</v>
      </c>
      <c r="T109" s="54">
        <f t="shared" ref="T109:T125" si="73">O109*P109</f>
        <v>2.4480000000000004</v>
      </c>
      <c r="U109" s="54">
        <f t="shared" ref="U109:U125" si="74">O109*S109</f>
        <v>0</v>
      </c>
      <c r="V109" s="57">
        <f t="shared" ref="V109:V125" si="75">(J109/6000)*O109</f>
        <v>1.84416</v>
      </c>
      <c r="W109" s="57">
        <f t="shared" ref="W109:W125" si="76">T109-V109</f>
        <v>0.60384000000000038</v>
      </c>
    </row>
    <row r="110" spans="2:23" ht="15" x14ac:dyDescent="0.2">
      <c r="B110" s="49" t="str">
        <f>'FDS GX086'!$B$6</f>
        <v>GX086</v>
      </c>
      <c r="C110" s="66" t="s">
        <v>76</v>
      </c>
      <c r="D110" s="67" t="s">
        <v>81</v>
      </c>
      <c r="E110" s="64">
        <v>2160</v>
      </c>
      <c r="F110" s="32" t="s">
        <v>85</v>
      </c>
      <c r="G110" s="70">
        <v>2</v>
      </c>
      <c r="H110" s="32">
        <f t="shared" si="65"/>
        <v>12</v>
      </c>
      <c r="I110" s="51">
        <f t="shared" si="66"/>
        <v>1.3888888888888888</v>
      </c>
      <c r="J110" s="50">
        <f t="shared" si="67"/>
        <v>25920</v>
      </c>
      <c r="K110" s="52">
        <f t="shared" si="68"/>
        <v>6</v>
      </c>
      <c r="L110" s="137"/>
      <c r="O110" s="54">
        <v>0.81600000000000006</v>
      </c>
      <c r="P110" s="54">
        <f t="shared" si="69"/>
        <v>6</v>
      </c>
      <c r="Q110" s="55">
        <f t="shared" si="70"/>
        <v>6</v>
      </c>
      <c r="R110" s="54">
        <f t="shared" si="71"/>
        <v>0</v>
      </c>
      <c r="S110" s="54">
        <f t="shared" si="72"/>
        <v>0</v>
      </c>
      <c r="T110" s="54">
        <f t="shared" si="73"/>
        <v>4.8960000000000008</v>
      </c>
      <c r="U110" s="54">
        <f t="shared" si="74"/>
        <v>0</v>
      </c>
      <c r="V110" s="57">
        <f t="shared" si="75"/>
        <v>3.5251200000000007</v>
      </c>
      <c r="W110" s="57">
        <f t="shared" si="76"/>
        <v>1.3708800000000001</v>
      </c>
    </row>
    <row r="111" spans="2:23" ht="15" x14ac:dyDescent="0.2">
      <c r="B111" s="49" t="str">
        <f>'FDS GX086'!$B$6</f>
        <v>GX086</v>
      </c>
      <c r="C111" s="66" t="s">
        <v>76</v>
      </c>
      <c r="D111" s="67" t="s">
        <v>81</v>
      </c>
      <c r="E111" s="64">
        <v>2070</v>
      </c>
      <c r="F111" s="32" t="s">
        <v>85</v>
      </c>
      <c r="G111" s="70">
        <v>2</v>
      </c>
      <c r="H111" s="32">
        <f t="shared" si="65"/>
        <v>12</v>
      </c>
      <c r="I111" s="51">
        <f t="shared" si="66"/>
        <v>1.4492753623188406</v>
      </c>
      <c r="J111" s="50">
        <f t="shared" si="67"/>
        <v>24840</v>
      </c>
      <c r="K111" s="52">
        <f t="shared" si="68"/>
        <v>6</v>
      </c>
      <c r="L111" s="137"/>
      <c r="O111" s="54">
        <v>0.81600000000000006</v>
      </c>
      <c r="P111" s="54">
        <f t="shared" si="69"/>
        <v>6</v>
      </c>
      <c r="Q111" s="55">
        <f t="shared" si="70"/>
        <v>6</v>
      </c>
      <c r="R111" s="54">
        <f t="shared" si="71"/>
        <v>0</v>
      </c>
      <c r="S111" s="54">
        <f t="shared" si="72"/>
        <v>0</v>
      </c>
      <c r="T111" s="54">
        <f t="shared" si="73"/>
        <v>4.8960000000000008</v>
      </c>
      <c r="U111" s="54">
        <f t="shared" si="74"/>
        <v>0</v>
      </c>
      <c r="V111" s="57">
        <f t="shared" si="75"/>
        <v>3.3782399999999999</v>
      </c>
      <c r="W111" s="57">
        <f t="shared" si="76"/>
        <v>1.5177600000000009</v>
      </c>
    </row>
    <row r="112" spans="2:23" ht="15" x14ac:dyDescent="0.2">
      <c r="B112" s="49" t="str">
        <f>'FDS GX086'!$B$6</f>
        <v>GX086</v>
      </c>
      <c r="C112" s="66" t="s">
        <v>76</v>
      </c>
      <c r="D112" s="67" t="s">
        <v>81</v>
      </c>
      <c r="E112" s="64">
        <v>2040</v>
      </c>
      <c r="F112" s="32" t="s">
        <v>85</v>
      </c>
      <c r="G112" s="70">
        <v>4</v>
      </c>
      <c r="H112" s="32">
        <f t="shared" si="65"/>
        <v>24</v>
      </c>
      <c r="I112" s="51">
        <f t="shared" si="66"/>
        <v>1.4705882352941178</v>
      </c>
      <c r="J112" s="50">
        <f t="shared" si="67"/>
        <v>48960</v>
      </c>
      <c r="K112" s="52">
        <f t="shared" si="68"/>
        <v>12</v>
      </c>
      <c r="L112" s="137"/>
      <c r="O112" s="54">
        <v>0.81600000000000006</v>
      </c>
      <c r="P112" s="54">
        <f t="shared" si="69"/>
        <v>12</v>
      </c>
      <c r="Q112" s="55">
        <f t="shared" si="70"/>
        <v>12</v>
      </c>
      <c r="R112" s="54">
        <f t="shared" si="71"/>
        <v>0</v>
      </c>
      <c r="S112" s="54">
        <f t="shared" si="72"/>
        <v>0</v>
      </c>
      <c r="T112" s="54">
        <f t="shared" si="73"/>
        <v>9.7920000000000016</v>
      </c>
      <c r="U112" s="54">
        <f t="shared" si="74"/>
        <v>0</v>
      </c>
      <c r="V112" s="57">
        <f t="shared" si="75"/>
        <v>6.6585600000000005</v>
      </c>
      <c r="W112" s="57">
        <f t="shared" si="76"/>
        <v>3.1334400000000011</v>
      </c>
    </row>
    <row r="113" spans="2:23" ht="15" x14ac:dyDescent="0.2">
      <c r="B113" s="49" t="str">
        <f>'FDS GX086'!$B$6</f>
        <v>GX086</v>
      </c>
      <c r="C113" s="66" t="s">
        <v>76</v>
      </c>
      <c r="D113" s="67" t="s">
        <v>81</v>
      </c>
      <c r="E113" s="64">
        <v>2260</v>
      </c>
      <c r="F113" s="32" t="s">
        <v>85</v>
      </c>
      <c r="G113" s="70">
        <v>2</v>
      </c>
      <c r="H113" s="32">
        <f t="shared" si="65"/>
        <v>12</v>
      </c>
      <c r="I113" s="51">
        <f t="shared" si="66"/>
        <v>1.3274336283185841</v>
      </c>
      <c r="J113" s="50">
        <f t="shared" si="67"/>
        <v>27120</v>
      </c>
      <c r="K113" s="52">
        <f t="shared" si="68"/>
        <v>6</v>
      </c>
      <c r="L113" s="137"/>
      <c r="O113" s="54">
        <v>0.81600000000000006</v>
      </c>
      <c r="P113" s="54">
        <f t="shared" si="69"/>
        <v>6</v>
      </c>
      <c r="Q113" s="55">
        <f t="shared" si="70"/>
        <v>6</v>
      </c>
      <c r="R113" s="54">
        <f t="shared" si="71"/>
        <v>0</v>
      </c>
      <c r="S113" s="54">
        <f t="shared" si="72"/>
        <v>0</v>
      </c>
      <c r="T113" s="54">
        <f t="shared" si="73"/>
        <v>4.8960000000000008</v>
      </c>
      <c r="U113" s="54">
        <f t="shared" si="74"/>
        <v>0</v>
      </c>
      <c r="V113" s="57">
        <f t="shared" si="75"/>
        <v>3.68832</v>
      </c>
      <c r="W113" s="57">
        <f t="shared" si="76"/>
        <v>1.2076800000000008</v>
      </c>
    </row>
    <row r="114" spans="2:23" ht="15" x14ac:dyDescent="0.2">
      <c r="B114" s="49" t="str">
        <f>'FDS GX086'!$B$6</f>
        <v>GX086</v>
      </c>
      <c r="C114" s="66" t="s">
        <v>76</v>
      </c>
      <c r="D114" s="67" t="s">
        <v>81</v>
      </c>
      <c r="E114" s="64">
        <v>920</v>
      </c>
      <c r="F114" s="32" t="s">
        <v>85</v>
      </c>
      <c r="G114" s="70">
        <v>2</v>
      </c>
      <c r="H114" s="32">
        <f t="shared" si="65"/>
        <v>12</v>
      </c>
      <c r="I114" s="51">
        <f t="shared" si="66"/>
        <v>1.0869565217391304</v>
      </c>
      <c r="J114" s="50">
        <f t="shared" si="67"/>
        <v>11040</v>
      </c>
      <c r="K114" s="52">
        <f t="shared" si="68"/>
        <v>2</v>
      </c>
      <c r="L114" s="137"/>
      <c r="O114" s="54">
        <v>0.81600000000000006</v>
      </c>
      <c r="P114" s="54">
        <f t="shared" si="69"/>
        <v>2</v>
      </c>
      <c r="Q114" s="55">
        <f t="shared" si="70"/>
        <v>2</v>
      </c>
      <c r="R114" s="54">
        <f t="shared" si="71"/>
        <v>0</v>
      </c>
      <c r="S114" s="54">
        <f t="shared" si="72"/>
        <v>0</v>
      </c>
      <c r="T114" s="54">
        <f t="shared" si="73"/>
        <v>1.6320000000000001</v>
      </c>
      <c r="U114" s="54">
        <f t="shared" si="74"/>
        <v>0</v>
      </c>
      <c r="V114" s="57">
        <f t="shared" si="75"/>
        <v>1.5014400000000001</v>
      </c>
      <c r="W114" s="57">
        <f t="shared" si="76"/>
        <v>0.13056000000000001</v>
      </c>
    </row>
    <row r="115" spans="2:23" ht="15" x14ac:dyDescent="0.2">
      <c r="B115" s="49" t="str">
        <f>'FDS GX086'!$B$6</f>
        <v>GX086</v>
      </c>
      <c r="C115" s="66" t="s">
        <v>76</v>
      </c>
      <c r="D115" s="67" t="s">
        <v>81</v>
      </c>
      <c r="E115" s="64">
        <v>2000</v>
      </c>
      <c r="F115" s="32" t="s">
        <v>85</v>
      </c>
      <c r="G115" s="70">
        <v>1</v>
      </c>
      <c r="H115" s="32">
        <f t="shared" si="65"/>
        <v>6</v>
      </c>
      <c r="I115" s="51">
        <f t="shared" si="66"/>
        <v>1</v>
      </c>
      <c r="J115" s="50">
        <f t="shared" si="67"/>
        <v>12000</v>
      </c>
      <c r="K115" s="52">
        <f t="shared" si="68"/>
        <v>2</v>
      </c>
      <c r="L115" s="137"/>
      <c r="O115" s="54">
        <v>0.81600000000000006</v>
      </c>
      <c r="P115" s="54">
        <f t="shared" si="69"/>
        <v>2</v>
      </c>
      <c r="Q115" s="55">
        <f t="shared" si="70"/>
        <v>2</v>
      </c>
      <c r="R115" s="54">
        <f t="shared" si="71"/>
        <v>0</v>
      </c>
      <c r="S115" s="54">
        <f t="shared" si="72"/>
        <v>0</v>
      </c>
      <c r="T115" s="54">
        <f t="shared" si="73"/>
        <v>1.6320000000000001</v>
      </c>
      <c r="U115" s="54">
        <f t="shared" si="74"/>
        <v>0</v>
      </c>
      <c r="V115" s="57">
        <f t="shared" si="75"/>
        <v>1.6320000000000001</v>
      </c>
      <c r="W115" s="57">
        <f t="shared" si="76"/>
        <v>0</v>
      </c>
    </row>
    <row r="116" spans="2:23" ht="15" x14ac:dyDescent="0.2">
      <c r="B116" s="49" t="str">
        <f>'FDS GX086'!$B$6</f>
        <v>GX086</v>
      </c>
      <c r="C116" s="66" t="s">
        <v>76</v>
      </c>
      <c r="D116" s="67" t="s">
        <v>81</v>
      </c>
      <c r="E116" s="64">
        <v>1700</v>
      </c>
      <c r="F116" s="32" t="s">
        <v>85</v>
      </c>
      <c r="G116" s="70">
        <v>1</v>
      </c>
      <c r="H116" s="32">
        <f t="shared" si="65"/>
        <v>6</v>
      </c>
      <c r="I116" s="51">
        <f t="shared" si="66"/>
        <v>1.1764705882352942</v>
      </c>
      <c r="J116" s="50">
        <f t="shared" si="67"/>
        <v>10200</v>
      </c>
      <c r="K116" s="52">
        <f t="shared" si="68"/>
        <v>2</v>
      </c>
      <c r="L116" s="137"/>
      <c r="O116" s="54">
        <v>0.81600000000000006</v>
      </c>
      <c r="P116" s="54">
        <f t="shared" si="69"/>
        <v>2</v>
      </c>
      <c r="Q116" s="55">
        <f t="shared" si="70"/>
        <v>2</v>
      </c>
      <c r="R116" s="54">
        <f t="shared" si="71"/>
        <v>0</v>
      </c>
      <c r="S116" s="54">
        <f t="shared" si="72"/>
        <v>0</v>
      </c>
      <c r="T116" s="54">
        <f t="shared" si="73"/>
        <v>1.6320000000000001</v>
      </c>
      <c r="U116" s="54">
        <f t="shared" si="74"/>
        <v>0</v>
      </c>
      <c r="V116" s="57">
        <f t="shared" si="75"/>
        <v>1.3872</v>
      </c>
      <c r="W116" s="57">
        <f t="shared" si="76"/>
        <v>0.24480000000000013</v>
      </c>
    </row>
    <row r="117" spans="2:23" ht="15" x14ac:dyDescent="0.2">
      <c r="B117" s="49" t="str">
        <f>'FDS GX086'!$B$6</f>
        <v>GX086</v>
      </c>
      <c r="C117" s="66" t="s">
        <v>76</v>
      </c>
      <c r="D117" s="67" t="s">
        <v>81</v>
      </c>
      <c r="E117" s="64">
        <v>2340</v>
      </c>
      <c r="F117" s="32" t="s">
        <v>85</v>
      </c>
      <c r="G117" s="70">
        <v>1</v>
      </c>
      <c r="H117" s="32">
        <f t="shared" si="65"/>
        <v>6</v>
      </c>
      <c r="I117" s="51">
        <f t="shared" si="66"/>
        <v>1.2820512820512822</v>
      </c>
      <c r="J117" s="50">
        <f t="shared" si="67"/>
        <v>14040</v>
      </c>
      <c r="K117" s="52">
        <f t="shared" si="68"/>
        <v>3</v>
      </c>
      <c r="L117" s="137"/>
      <c r="O117" s="54">
        <v>0.81600000000000006</v>
      </c>
      <c r="P117" s="54">
        <f t="shared" si="69"/>
        <v>3</v>
      </c>
      <c r="Q117" s="55">
        <f t="shared" si="70"/>
        <v>3</v>
      </c>
      <c r="R117" s="54">
        <f t="shared" si="71"/>
        <v>0</v>
      </c>
      <c r="S117" s="54">
        <f t="shared" si="72"/>
        <v>0</v>
      </c>
      <c r="T117" s="54">
        <f t="shared" si="73"/>
        <v>2.4480000000000004</v>
      </c>
      <c r="U117" s="54">
        <f t="shared" si="74"/>
        <v>0</v>
      </c>
      <c r="V117" s="57">
        <f t="shared" si="75"/>
        <v>1.90944</v>
      </c>
      <c r="W117" s="57">
        <f t="shared" si="76"/>
        <v>0.53856000000000037</v>
      </c>
    </row>
    <row r="118" spans="2:23" ht="15" x14ac:dyDescent="0.2">
      <c r="B118" s="49" t="str">
        <f>'FDS GX086'!$B$6</f>
        <v>GX086</v>
      </c>
      <c r="C118" s="66" t="s">
        <v>76</v>
      </c>
      <c r="D118" s="67" t="s">
        <v>81</v>
      </c>
      <c r="E118" s="64">
        <v>1270</v>
      </c>
      <c r="F118" s="32" t="s">
        <v>85</v>
      </c>
      <c r="G118" s="70">
        <v>1</v>
      </c>
      <c r="H118" s="32">
        <f t="shared" si="65"/>
        <v>6</v>
      </c>
      <c r="I118" s="51">
        <f t="shared" si="66"/>
        <v>1.1811023622047243</v>
      </c>
      <c r="J118" s="50">
        <f t="shared" si="67"/>
        <v>7620</v>
      </c>
      <c r="K118" s="52">
        <f t="shared" si="68"/>
        <v>1.5</v>
      </c>
      <c r="L118" s="137"/>
      <c r="O118" s="54">
        <v>0.81600000000000006</v>
      </c>
      <c r="P118" s="54">
        <f t="shared" si="69"/>
        <v>1.5</v>
      </c>
      <c r="Q118" s="55">
        <f t="shared" si="70"/>
        <v>1</v>
      </c>
      <c r="R118" s="54">
        <f t="shared" si="71"/>
        <v>0.5</v>
      </c>
      <c r="S118" s="54">
        <f t="shared" si="72"/>
        <v>0.5</v>
      </c>
      <c r="T118" s="54">
        <f t="shared" si="73"/>
        <v>1.2240000000000002</v>
      </c>
      <c r="U118" s="54">
        <f t="shared" si="74"/>
        <v>0.40800000000000003</v>
      </c>
      <c r="V118" s="57">
        <f t="shared" si="75"/>
        <v>1.0363200000000001</v>
      </c>
      <c r="W118" s="57">
        <f t="shared" si="76"/>
        <v>0.18768000000000007</v>
      </c>
    </row>
    <row r="119" spans="2:23" ht="15" x14ac:dyDescent="0.2">
      <c r="B119" s="49" t="str">
        <f>'FDS GX086'!$B$6</f>
        <v>GX086</v>
      </c>
      <c r="C119" s="66" t="s">
        <v>76</v>
      </c>
      <c r="D119" s="67" t="s">
        <v>81</v>
      </c>
      <c r="E119" s="64">
        <v>820</v>
      </c>
      <c r="F119" s="32" t="s">
        <v>85</v>
      </c>
      <c r="G119" s="70">
        <v>1</v>
      </c>
      <c r="H119" s="32">
        <f t="shared" si="65"/>
        <v>6</v>
      </c>
      <c r="I119" s="51">
        <f t="shared" si="66"/>
        <v>1.0452961672473868</v>
      </c>
      <c r="J119" s="50">
        <f t="shared" si="67"/>
        <v>4920</v>
      </c>
      <c r="K119" s="52">
        <f t="shared" si="68"/>
        <v>0.85714285714285721</v>
      </c>
      <c r="L119" s="137"/>
      <c r="O119" s="54">
        <v>0.81600000000000006</v>
      </c>
      <c r="P119" s="54">
        <f t="shared" si="69"/>
        <v>0.85714285714285721</v>
      </c>
      <c r="Q119" s="55">
        <f t="shared" si="70"/>
        <v>0</v>
      </c>
      <c r="R119" s="54">
        <f t="shared" si="71"/>
        <v>0.85714285714285721</v>
      </c>
      <c r="S119" s="54">
        <f t="shared" si="72"/>
        <v>0.14285714285714279</v>
      </c>
      <c r="T119" s="54">
        <f t="shared" si="73"/>
        <v>0.69942857142857151</v>
      </c>
      <c r="U119" s="54">
        <f t="shared" si="74"/>
        <v>0.11657142857142853</v>
      </c>
      <c r="V119" s="57">
        <f t="shared" si="75"/>
        <v>0.66912000000000005</v>
      </c>
      <c r="W119" s="57">
        <f t="shared" si="76"/>
        <v>3.0308571428571462E-2</v>
      </c>
    </row>
    <row r="120" spans="2:23" ht="15" x14ac:dyDescent="0.2">
      <c r="B120" s="49" t="str">
        <f>'FDS GX086'!$B$6</f>
        <v>GX086</v>
      </c>
      <c r="C120" s="66" t="s">
        <v>76</v>
      </c>
      <c r="D120" s="67" t="s">
        <v>81</v>
      </c>
      <c r="E120" s="64">
        <v>400</v>
      </c>
      <c r="F120" s="32" t="s">
        <v>85</v>
      </c>
      <c r="G120" s="70">
        <v>6</v>
      </c>
      <c r="H120" s="32">
        <f t="shared" si="65"/>
        <v>36</v>
      </c>
      <c r="I120" s="51">
        <f t="shared" si="66"/>
        <v>1</v>
      </c>
      <c r="J120" s="50">
        <f t="shared" si="67"/>
        <v>14400</v>
      </c>
      <c r="K120" s="52">
        <f t="shared" si="68"/>
        <v>2.4</v>
      </c>
      <c r="L120" s="137"/>
      <c r="O120" s="54">
        <v>0.81600000000000006</v>
      </c>
      <c r="P120" s="54">
        <f t="shared" si="69"/>
        <v>2.4</v>
      </c>
      <c r="Q120" s="55">
        <f t="shared" si="70"/>
        <v>2</v>
      </c>
      <c r="R120" s="54">
        <f t="shared" si="71"/>
        <v>0.39999999999999991</v>
      </c>
      <c r="S120" s="54">
        <f t="shared" si="72"/>
        <v>0.60000000000000009</v>
      </c>
      <c r="T120" s="54">
        <f t="shared" si="73"/>
        <v>1.9584000000000001</v>
      </c>
      <c r="U120" s="54">
        <f t="shared" si="74"/>
        <v>0.48960000000000009</v>
      </c>
      <c r="V120" s="57">
        <f t="shared" si="75"/>
        <v>1.9584000000000001</v>
      </c>
      <c r="W120" s="57">
        <f t="shared" si="76"/>
        <v>0</v>
      </c>
    </row>
    <row r="121" spans="2:23" ht="15" x14ac:dyDescent="0.2">
      <c r="B121" s="49" t="str">
        <f>'FDS GX086'!$B$6</f>
        <v>GX086</v>
      </c>
      <c r="C121" s="66" t="s">
        <v>76</v>
      </c>
      <c r="D121" s="67" t="s">
        <v>81</v>
      </c>
      <c r="E121" s="64">
        <v>2920</v>
      </c>
      <c r="F121" s="32" t="s">
        <v>85</v>
      </c>
      <c r="G121" s="70">
        <v>2</v>
      </c>
      <c r="H121" s="32">
        <f t="shared" si="65"/>
        <v>12</v>
      </c>
      <c r="I121" s="51">
        <f t="shared" si="66"/>
        <v>1.0273972602739727</v>
      </c>
      <c r="J121" s="50">
        <f t="shared" si="67"/>
        <v>35040</v>
      </c>
      <c r="K121" s="52">
        <f t="shared" si="68"/>
        <v>6.0000000000000009</v>
      </c>
      <c r="L121" s="137"/>
      <c r="O121" s="54">
        <v>0.81600000000000006</v>
      </c>
      <c r="P121" s="54">
        <f t="shared" si="69"/>
        <v>6.0000000000000009</v>
      </c>
      <c r="Q121" s="55">
        <f t="shared" si="70"/>
        <v>6</v>
      </c>
      <c r="R121" s="54">
        <f t="shared" si="71"/>
        <v>0</v>
      </c>
      <c r="S121" s="54">
        <f t="shared" si="72"/>
        <v>0</v>
      </c>
      <c r="T121" s="54">
        <f t="shared" si="73"/>
        <v>4.8960000000000008</v>
      </c>
      <c r="U121" s="54">
        <f t="shared" si="74"/>
        <v>0</v>
      </c>
      <c r="V121" s="57">
        <f t="shared" si="75"/>
        <v>4.7654399999999999</v>
      </c>
      <c r="W121" s="57">
        <f t="shared" si="76"/>
        <v>0.1305600000000009</v>
      </c>
    </row>
    <row r="122" spans="2:23" ht="15" x14ac:dyDescent="0.2">
      <c r="B122" s="49" t="str">
        <f>'FDS GX086'!$B$6</f>
        <v>GX086</v>
      </c>
      <c r="C122" s="66" t="s">
        <v>76</v>
      </c>
      <c r="D122" s="67" t="s">
        <v>81</v>
      </c>
      <c r="E122" s="64">
        <v>2550</v>
      </c>
      <c r="F122" s="32" t="s">
        <v>85</v>
      </c>
      <c r="G122" s="70">
        <v>2</v>
      </c>
      <c r="H122" s="32">
        <f t="shared" si="65"/>
        <v>12</v>
      </c>
      <c r="I122" s="51">
        <f t="shared" si="66"/>
        <v>1.1764705882352942</v>
      </c>
      <c r="J122" s="50">
        <f t="shared" si="67"/>
        <v>30600</v>
      </c>
      <c r="K122" s="52">
        <f t="shared" si="68"/>
        <v>6</v>
      </c>
      <c r="L122" s="137"/>
      <c r="O122" s="54">
        <v>0.81600000000000006</v>
      </c>
      <c r="P122" s="54">
        <f t="shared" si="69"/>
        <v>6</v>
      </c>
      <c r="Q122" s="55">
        <f t="shared" si="70"/>
        <v>6</v>
      </c>
      <c r="R122" s="54">
        <f t="shared" si="71"/>
        <v>0</v>
      </c>
      <c r="S122" s="54">
        <f t="shared" si="72"/>
        <v>0</v>
      </c>
      <c r="T122" s="54">
        <f t="shared" si="73"/>
        <v>4.8960000000000008</v>
      </c>
      <c r="U122" s="54">
        <f t="shared" si="74"/>
        <v>0</v>
      </c>
      <c r="V122" s="57">
        <f t="shared" si="75"/>
        <v>4.1616</v>
      </c>
      <c r="W122" s="57">
        <f t="shared" si="76"/>
        <v>0.73440000000000083</v>
      </c>
    </row>
    <row r="123" spans="2:23" ht="15" x14ac:dyDescent="0.2">
      <c r="B123" s="49" t="str">
        <f>'FDS GX086'!$B$6</f>
        <v>GX086</v>
      </c>
      <c r="C123" s="66" t="s">
        <v>76</v>
      </c>
      <c r="D123" s="67" t="s">
        <v>81</v>
      </c>
      <c r="E123" s="64">
        <v>2450</v>
      </c>
      <c r="F123" s="32" t="s">
        <v>85</v>
      </c>
      <c r="G123" s="70">
        <v>1</v>
      </c>
      <c r="H123" s="32">
        <f t="shared" si="65"/>
        <v>6</v>
      </c>
      <c r="I123" s="51">
        <f t="shared" si="66"/>
        <v>1.2244897959183674</v>
      </c>
      <c r="J123" s="50">
        <f t="shared" si="67"/>
        <v>14700</v>
      </c>
      <c r="K123" s="52">
        <f t="shared" si="68"/>
        <v>3</v>
      </c>
      <c r="L123" s="137"/>
      <c r="O123" s="54">
        <v>0.81600000000000006</v>
      </c>
      <c r="P123" s="54">
        <f t="shared" si="69"/>
        <v>3</v>
      </c>
      <c r="Q123" s="55">
        <f t="shared" si="70"/>
        <v>3</v>
      </c>
      <c r="R123" s="54">
        <f t="shared" si="71"/>
        <v>0</v>
      </c>
      <c r="S123" s="54">
        <f t="shared" si="72"/>
        <v>0</v>
      </c>
      <c r="T123" s="54">
        <f t="shared" si="73"/>
        <v>2.4480000000000004</v>
      </c>
      <c r="U123" s="54">
        <f t="shared" si="74"/>
        <v>0</v>
      </c>
      <c r="V123" s="57">
        <f t="shared" si="75"/>
        <v>1.9992000000000003</v>
      </c>
      <c r="W123" s="57">
        <f t="shared" si="76"/>
        <v>0.44880000000000009</v>
      </c>
    </row>
    <row r="124" spans="2:23" ht="15" x14ac:dyDescent="0.2">
      <c r="B124" s="49" t="str">
        <f>'FDS GX086'!$B$6</f>
        <v>GX086</v>
      </c>
      <c r="C124" s="66" t="s">
        <v>76</v>
      </c>
      <c r="D124" s="67" t="s">
        <v>81</v>
      </c>
      <c r="E124" s="64">
        <v>1100</v>
      </c>
      <c r="F124" s="32" t="s">
        <v>85</v>
      </c>
      <c r="G124" s="70">
        <v>2</v>
      </c>
      <c r="H124" s="32">
        <f t="shared" si="65"/>
        <v>12</v>
      </c>
      <c r="I124" s="51">
        <f t="shared" si="66"/>
        <v>1.0909090909090908</v>
      </c>
      <c r="J124" s="50">
        <f t="shared" si="67"/>
        <v>13200</v>
      </c>
      <c r="K124" s="52">
        <f t="shared" si="68"/>
        <v>2.4</v>
      </c>
      <c r="L124" s="137"/>
      <c r="O124" s="54">
        <v>0.81600000000000006</v>
      </c>
      <c r="P124" s="54">
        <f t="shared" si="69"/>
        <v>2.4</v>
      </c>
      <c r="Q124" s="55">
        <f t="shared" si="70"/>
        <v>2</v>
      </c>
      <c r="R124" s="54">
        <f t="shared" si="71"/>
        <v>0.39999999999999991</v>
      </c>
      <c r="S124" s="54">
        <f t="shared" si="72"/>
        <v>0.60000000000000009</v>
      </c>
      <c r="T124" s="54">
        <f t="shared" si="73"/>
        <v>1.9584000000000001</v>
      </c>
      <c r="U124" s="54">
        <f t="shared" si="74"/>
        <v>0.48960000000000009</v>
      </c>
      <c r="V124" s="57">
        <f t="shared" si="75"/>
        <v>1.7952000000000004</v>
      </c>
      <c r="W124" s="57">
        <f t="shared" si="76"/>
        <v>0.16319999999999979</v>
      </c>
    </row>
    <row r="125" spans="2:23" ht="15" x14ac:dyDescent="0.2">
      <c r="B125" s="49" t="str">
        <f>'FDS GX086'!$B$6</f>
        <v>GX086</v>
      </c>
      <c r="C125" s="66" t="s">
        <v>76</v>
      </c>
      <c r="D125" s="67" t="s">
        <v>81</v>
      </c>
      <c r="E125" s="64">
        <v>820</v>
      </c>
      <c r="F125" s="32" t="s">
        <v>85</v>
      </c>
      <c r="G125" s="70">
        <v>2</v>
      </c>
      <c r="H125" s="32">
        <f t="shared" si="65"/>
        <v>12</v>
      </c>
      <c r="I125" s="51">
        <f t="shared" si="66"/>
        <v>1.0452961672473868</v>
      </c>
      <c r="J125" s="50">
        <f t="shared" si="67"/>
        <v>9840</v>
      </c>
      <c r="K125" s="52">
        <f t="shared" si="68"/>
        <v>1.7142857142857144</v>
      </c>
      <c r="L125" s="137"/>
      <c r="O125" s="54">
        <v>0.81600000000000006</v>
      </c>
      <c r="P125" s="54">
        <f t="shared" si="69"/>
        <v>1.7142857142857144</v>
      </c>
      <c r="Q125" s="55">
        <f t="shared" si="70"/>
        <v>1</v>
      </c>
      <c r="R125" s="54">
        <f t="shared" si="71"/>
        <v>0.71428571428571441</v>
      </c>
      <c r="S125" s="54">
        <f t="shared" si="72"/>
        <v>0.28571428571428559</v>
      </c>
      <c r="T125" s="54">
        <f t="shared" si="73"/>
        <v>1.398857142857143</v>
      </c>
      <c r="U125" s="54">
        <f t="shared" si="74"/>
        <v>0.23314285714285707</v>
      </c>
      <c r="V125" s="57">
        <f t="shared" si="75"/>
        <v>1.3382400000000001</v>
      </c>
      <c r="W125" s="57">
        <f t="shared" si="76"/>
        <v>6.0617142857142925E-2</v>
      </c>
    </row>
    <row r="126" spans="2:23" ht="15" x14ac:dyDescent="0.2">
      <c r="B126" s="49" t="str">
        <f>'FDS GX086'!$B$6</f>
        <v>GX086</v>
      </c>
      <c r="C126" s="66" t="s">
        <v>76</v>
      </c>
      <c r="D126" s="67" t="s">
        <v>81</v>
      </c>
      <c r="E126" s="64">
        <v>2250</v>
      </c>
      <c r="F126" s="32" t="s">
        <v>85</v>
      </c>
      <c r="G126" s="70">
        <v>1</v>
      </c>
      <c r="H126" s="32">
        <f t="shared" ref="H126:H189" si="77">G126*$K$3</f>
        <v>6</v>
      </c>
      <c r="I126" s="51">
        <f t="shared" ref="I126:I189" si="78">(6000/(E126*TRUNC((6000/E126))))</f>
        <v>1.3333333333333333</v>
      </c>
      <c r="J126" s="50">
        <f t="shared" ref="J126:J189" si="79">E126*H126</f>
        <v>13500</v>
      </c>
      <c r="K126" s="52">
        <f t="shared" ref="K126:K189" si="80">(J126*I126)/6000</f>
        <v>3</v>
      </c>
      <c r="L126" s="137"/>
      <c r="O126" s="54">
        <v>0.81600000000000006</v>
      </c>
      <c r="P126" s="54">
        <f t="shared" ref="P126:P189" si="81">K126</f>
        <v>3</v>
      </c>
      <c r="Q126" s="55">
        <f t="shared" ref="Q126:Q189" si="82">TRUNC(P126)</f>
        <v>3</v>
      </c>
      <c r="R126" s="54">
        <f t="shared" ref="R126:R189" si="83">P126-Q126</f>
        <v>0</v>
      </c>
      <c r="S126" s="54">
        <f t="shared" ref="S126:S189" si="84">IF(1-R126=1,0,1-R126)</f>
        <v>0</v>
      </c>
      <c r="T126" s="54">
        <f t="shared" ref="T126:T189" si="85">O126*P126</f>
        <v>2.4480000000000004</v>
      </c>
      <c r="U126" s="54">
        <f t="shared" ref="U126:U189" si="86">O126*S126</f>
        <v>0</v>
      </c>
      <c r="V126" s="57">
        <f t="shared" ref="V126:V189" si="87">(J126/6000)*O126</f>
        <v>1.8360000000000001</v>
      </c>
      <c r="W126" s="57">
        <f t="shared" ref="W126:W189" si="88">T126-V126</f>
        <v>0.61200000000000032</v>
      </c>
    </row>
    <row r="127" spans="2:23" ht="15" x14ac:dyDescent="0.2">
      <c r="B127" s="49" t="str">
        <f>'FDS GX086'!$B$6</f>
        <v>GX086</v>
      </c>
      <c r="C127" s="66" t="s">
        <v>76</v>
      </c>
      <c r="D127" s="67" t="s">
        <v>81</v>
      </c>
      <c r="E127" s="64">
        <v>2200</v>
      </c>
      <c r="F127" s="32" t="s">
        <v>85</v>
      </c>
      <c r="G127" s="70">
        <v>1</v>
      </c>
      <c r="H127" s="32">
        <f t="shared" si="77"/>
        <v>6</v>
      </c>
      <c r="I127" s="51">
        <f t="shared" si="78"/>
        <v>1.3636363636363635</v>
      </c>
      <c r="J127" s="50">
        <f t="shared" si="79"/>
        <v>13200</v>
      </c>
      <c r="K127" s="52">
        <f t="shared" si="80"/>
        <v>3</v>
      </c>
      <c r="L127" s="137"/>
      <c r="O127" s="54">
        <v>0.81600000000000006</v>
      </c>
      <c r="P127" s="54">
        <f t="shared" si="81"/>
        <v>3</v>
      </c>
      <c r="Q127" s="55">
        <f t="shared" si="82"/>
        <v>3</v>
      </c>
      <c r="R127" s="54">
        <f t="shared" si="83"/>
        <v>0</v>
      </c>
      <c r="S127" s="54">
        <f t="shared" si="84"/>
        <v>0</v>
      </c>
      <c r="T127" s="54">
        <f t="shared" si="85"/>
        <v>2.4480000000000004</v>
      </c>
      <c r="U127" s="54">
        <f t="shared" si="86"/>
        <v>0</v>
      </c>
      <c r="V127" s="57">
        <f t="shared" si="87"/>
        <v>1.7952000000000004</v>
      </c>
      <c r="W127" s="57">
        <f t="shared" si="88"/>
        <v>0.65280000000000005</v>
      </c>
    </row>
    <row r="128" spans="2:23" ht="15" x14ac:dyDescent="0.2">
      <c r="B128" s="49" t="str">
        <f>'FDS GX086'!$B$6</f>
        <v>GX086</v>
      </c>
      <c r="C128" s="66" t="s">
        <v>76</v>
      </c>
      <c r="D128" s="67" t="s">
        <v>81</v>
      </c>
      <c r="E128" s="64">
        <v>2500</v>
      </c>
      <c r="F128" s="32" t="s">
        <v>85</v>
      </c>
      <c r="G128" s="70">
        <v>1</v>
      </c>
      <c r="H128" s="32">
        <f t="shared" si="77"/>
        <v>6</v>
      </c>
      <c r="I128" s="51">
        <f t="shared" si="78"/>
        <v>1.2</v>
      </c>
      <c r="J128" s="50">
        <f t="shared" si="79"/>
        <v>15000</v>
      </c>
      <c r="K128" s="52">
        <f t="shared" si="80"/>
        <v>3</v>
      </c>
      <c r="L128" s="137"/>
      <c r="O128" s="54">
        <v>0.81600000000000006</v>
      </c>
      <c r="P128" s="54">
        <f t="shared" si="81"/>
        <v>3</v>
      </c>
      <c r="Q128" s="55">
        <f t="shared" si="82"/>
        <v>3</v>
      </c>
      <c r="R128" s="54">
        <f t="shared" si="83"/>
        <v>0</v>
      </c>
      <c r="S128" s="54">
        <f t="shared" si="84"/>
        <v>0</v>
      </c>
      <c r="T128" s="54">
        <f t="shared" si="85"/>
        <v>2.4480000000000004</v>
      </c>
      <c r="U128" s="54">
        <f t="shared" si="86"/>
        <v>0</v>
      </c>
      <c r="V128" s="57">
        <f t="shared" si="87"/>
        <v>2.04</v>
      </c>
      <c r="W128" s="57">
        <f t="shared" si="88"/>
        <v>0.40800000000000036</v>
      </c>
    </row>
    <row r="129" spans="2:23" ht="15" x14ac:dyDescent="0.2">
      <c r="B129" s="49" t="str">
        <f>'FDS GX086'!$B$6</f>
        <v>GX086</v>
      </c>
      <c r="C129" s="66" t="s">
        <v>76</v>
      </c>
      <c r="D129" s="67" t="s">
        <v>81</v>
      </c>
      <c r="E129" s="64">
        <v>1630</v>
      </c>
      <c r="F129" s="32" t="s">
        <v>85</v>
      </c>
      <c r="G129" s="70">
        <v>4</v>
      </c>
      <c r="H129" s="32">
        <f t="shared" si="77"/>
        <v>24</v>
      </c>
      <c r="I129" s="51">
        <f t="shared" si="78"/>
        <v>1.2269938650306749</v>
      </c>
      <c r="J129" s="50">
        <f t="shared" si="79"/>
        <v>39120</v>
      </c>
      <c r="K129" s="52">
        <f t="shared" si="80"/>
        <v>8</v>
      </c>
      <c r="L129" s="137"/>
      <c r="O129" s="54">
        <v>0.81600000000000006</v>
      </c>
      <c r="P129" s="54">
        <f t="shared" si="81"/>
        <v>8</v>
      </c>
      <c r="Q129" s="55">
        <f t="shared" si="82"/>
        <v>8</v>
      </c>
      <c r="R129" s="54">
        <f t="shared" si="83"/>
        <v>0</v>
      </c>
      <c r="S129" s="54">
        <f t="shared" si="84"/>
        <v>0</v>
      </c>
      <c r="T129" s="54">
        <f t="shared" si="85"/>
        <v>6.5280000000000005</v>
      </c>
      <c r="U129" s="54">
        <f t="shared" si="86"/>
        <v>0</v>
      </c>
      <c r="V129" s="57">
        <f t="shared" si="87"/>
        <v>5.3203199999999997</v>
      </c>
      <c r="W129" s="57">
        <f t="shared" si="88"/>
        <v>1.2076800000000008</v>
      </c>
    </row>
    <row r="130" spans="2:23" ht="15" x14ac:dyDescent="0.2">
      <c r="B130" s="49" t="str">
        <f>'FDS GX086'!$B$6</f>
        <v>GX086</v>
      </c>
      <c r="C130" s="66" t="s">
        <v>76</v>
      </c>
      <c r="D130" s="67" t="s">
        <v>81</v>
      </c>
      <c r="E130" s="64">
        <v>1610</v>
      </c>
      <c r="F130" s="32" t="s">
        <v>85</v>
      </c>
      <c r="G130" s="70">
        <v>4</v>
      </c>
      <c r="H130" s="32">
        <f t="shared" si="77"/>
        <v>24</v>
      </c>
      <c r="I130" s="51">
        <f t="shared" si="78"/>
        <v>1.2422360248447204</v>
      </c>
      <c r="J130" s="50">
        <f t="shared" si="79"/>
        <v>38640</v>
      </c>
      <c r="K130" s="52">
        <f t="shared" si="80"/>
        <v>7.9999999999999991</v>
      </c>
      <c r="L130" s="137"/>
      <c r="O130" s="54">
        <v>0.81600000000000006</v>
      </c>
      <c r="P130" s="54">
        <f t="shared" si="81"/>
        <v>7.9999999999999991</v>
      </c>
      <c r="Q130" s="55">
        <f t="shared" si="82"/>
        <v>8</v>
      </c>
      <c r="R130" s="54">
        <f t="shared" si="83"/>
        <v>0</v>
      </c>
      <c r="S130" s="54">
        <f t="shared" si="84"/>
        <v>0</v>
      </c>
      <c r="T130" s="54">
        <f t="shared" si="85"/>
        <v>6.5279999999999996</v>
      </c>
      <c r="U130" s="54">
        <f t="shared" si="86"/>
        <v>0</v>
      </c>
      <c r="V130" s="57">
        <f t="shared" si="87"/>
        <v>5.255040000000001</v>
      </c>
      <c r="W130" s="57">
        <f t="shared" si="88"/>
        <v>1.2729599999999985</v>
      </c>
    </row>
    <row r="131" spans="2:23" ht="15" x14ac:dyDescent="0.2">
      <c r="B131" s="49" t="str">
        <f>'FDS GX086'!$B$6</f>
        <v>GX086</v>
      </c>
      <c r="C131" s="66" t="s">
        <v>76</v>
      </c>
      <c r="D131" s="67" t="s">
        <v>81</v>
      </c>
      <c r="E131" s="64">
        <v>1550</v>
      </c>
      <c r="F131" s="32" t="s">
        <v>85</v>
      </c>
      <c r="G131" s="70">
        <v>2</v>
      </c>
      <c r="H131" s="32">
        <f t="shared" si="77"/>
        <v>12</v>
      </c>
      <c r="I131" s="51">
        <f t="shared" si="78"/>
        <v>1.2903225806451613</v>
      </c>
      <c r="J131" s="50">
        <f t="shared" si="79"/>
        <v>18600</v>
      </c>
      <c r="K131" s="52">
        <f t="shared" si="80"/>
        <v>4</v>
      </c>
      <c r="L131" s="137"/>
      <c r="O131" s="54">
        <v>0.81600000000000006</v>
      </c>
      <c r="P131" s="54">
        <f t="shared" si="81"/>
        <v>4</v>
      </c>
      <c r="Q131" s="55">
        <f t="shared" si="82"/>
        <v>4</v>
      </c>
      <c r="R131" s="54">
        <f t="shared" si="83"/>
        <v>0</v>
      </c>
      <c r="S131" s="54">
        <f t="shared" si="84"/>
        <v>0</v>
      </c>
      <c r="T131" s="54">
        <f t="shared" si="85"/>
        <v>3.2640000000000002</v>
      </c>
      <c r="U131" s="54">
        <f t="shared" si="86"/>
        <v>0</v>
      </c>
      <c r="V131" s="57">
        <f t="shared" si="87"/>
        <v>2.5296000000000003</v>
      </c>
      <c r="W131" s="57">
        <f t="shared" si="88"/>
        <v>0.73439999999999994</v>
      </c>
    </row>
    <row r="132" spans="2:23" ht="15" x14ac:dyDescent="0.2">
      <c r="B132" s="49" t="str">
        <f>'FDS GX086'!$B$6</f>
        <v>GX086</v>
      </c>
      <c r="C132" s="66" t="s">
        <v>76</v>
      </c>
      <c r="D132" s="67" t="s">
        <v>81</v>
      </c>
      <c r="E132" s="64">
        <v>1730</v>
      </c>
      <c r="F132" s="32" t="s">
        <v>85</v>
      </c>
      <c r="G132" s="70">
        <v>2</v>
      </c>
      <c r="H132" s="32">
        <f t="shared" si="77"/>
        <v>12</v>
      </c>
      <c r="I132" s="51">
        <f t="shared" si="78"/>
        <v>1.1560693641618498</v>
      </c>
      <c r="J132" s="50">
        <f t="shared" si="79"/>
        <v>20760</v>
      </c>
      <c r="K132" s="52">
        <f t="shared" si="80"/>
        <v>4.0000000000000009</v>
      </c>
      <c r="L132" s="137"/>
      <c r="O132" s="54">
        <v>0.81600000000000006</v>
      </c>
      <c r="P132" s="54">
        <f t="shared" si="81"/>
        <v>4.0000000000000009</v>
      </c>
      <c r="Q132" s="55">
        <f t="shared" si="82"/>
        <v>4</v>
      </c>
      <c r="R132" s="54">
        <f t="shared" si="83"/>
        <v>0</v>
      </c>
      <c r="S132" s="54">
        <f t="shared" si="84"/>
        <v>0</v>
      </c>
      <c r="T132" s="54">
        <f t="shared" si="85"/>
        <v>3.2640000000000011</v>
      </c>
      <c r="U132" s="54">
        <f t="shared" si="86"/>
        <v>0</v>
      </c>
      <c r="V132" s="57">
        <f t="shared" si="87"/>
        <v>2.8233600000000001</v>
      </c>
      <c r="W132" s="57">
        <f t="shared" si="88"/>
        <v>0.44064000000000103</v>
      </c>
    </row>
    <row r="133" spans="2:23" ht="15" x14ac:dyDescent="0.2">
      <c r="B133" s="49" t="str">
        <f>'FDS GX086'!$B$6</f>
        <v>GX086</v>
      </c>
      <c r="C133" s="66" t="s">
        <v>76</v>
      </c>
      <c r="D133" s="67" t="s">
        <v>81</v>
      </c>
      <c r="E133" s="64">
        <v>1580</v>
      </c>
      <c r="F133" s="32" t="s">
        <v>85</v>
      </c>
      <c r="G133" s="70">
        <v>2</v>
      </c>
      <c r="H133" s="32">
        <f t="shared" si="77"/>
        <v>12</v>
      </c>
      <c r="I133" s="51">
        <f t="shared" si="78"/>
        <v>1.2658227848101267</v>
      </c>
      <c r="J133" s="50">
        <f t="shared" si="79"/>
        <v>18960</v>
      </c>
      <c r="K133" s="52">
        <f t="shared" si="80"/>
        <v>4</v>
      </c>
      <c r="L133" s="137"/>
      <c r="O133" s="54">
        <v>0.81600000000000006</v>
      </c>
      <c r="P133" s="54">
        <f t="shared" si="81"/>
        <v>4</v>
      </c>
      <c r="Q133" s="55">
        <f t="shared" si="82"/>
        <v>4</v>
      </c>
      <c r="R133" s="54">
        <f t="shared" si="83"/>
        <v>0</v>
      </c>
      <c r="S133" s="54">
        <f t="shared" si="84"/>
        <v>0</v>
      </c>
      <c r="T133" s="54">
        <f t="shared" si="85"/>
        <v>3.2640000000000002</v>
      </c>
      <c r="U133" s="54">
        <f t="shared" si="86"/>
        <v>0</v>
      </c>
      <c r="V133" s="57">
        <f t="shared" si="87"/>
        <v>2.5785600000000004</v>
      </c>
      <c r="W133" s="57">
        <f t="shared" si="88"/>
        <v>0.68543999999999983</v>
      </c>
    </row>
    <row r="134" spans="2:23" ht="15" x14ac:dyDescent="0.2">
      <c r="B134" s="49" t="str">
        <f>'FDS GX086'!$B$6</f>
        <v>GX086</v>
      </c>
      <c r="C134" s="66" t="s">
        <v>76</v>
      </c>
      <c r="D134" s="67" t="s">
        <v>81</v>
      </c>
      <c r="E134" s="64">
        <v>1250</v>
      </c>
      <c r="F134" s="32" t="s">
        <v>85</v>
      </c>
      <c r="G134" s="70">
        <v>2</v>
      </c>
      <c r="H134" s="32">
        <f t="shared" si="77"/>
        <v>12</v>
      </c>
      <c r="I134" s="51">
        <f t="shared" si="78"/>
        <v>1.2</v>
      </c>
      <c r="J134" s="50">
        <f t="shared" si="79"/>
        <v>15000</v>
      </c>
      <c r="K134" s="52">
        <f t="shared" si="80"/>
        <v>3</v>
      </c>
      <c r="L134" s="137"/>
      <c r="O134" s="54">
        <v>0.81600000000000006</v>
      </c>
      <c r="P134" s="54">
        <f t="shared" si="81"/>
        <v>3</v>
      </c>
      <c r="Q134" s="55">
        <f t="shared" si="82"/>
        <v>3</v>
      </c>
      <c r="R134" s="54">
        <f t="shared" si="83"/>
        <v>0</v>
      </c>
      <c r="S134" s="54">
        <f t="shared" si="84"/>
        <v>0</v>
      </c>
      <c r="T134" s="54">
        <f t="shared" si="85"/>
        <v>2.4480000000000004</v>
      </c>
      <c r="U134" s="54">
        <f t="shared" si="86"/>
        <v>0</v>
      </c>
      <c r="V134" s="57">
        <f t="shared" si="87"/>
        <v>2.04</v>
      </c>
      <c r="W134" s="57">
        <f t="shared" si="88"/>
        <v>0.40800000000000036</v>
      </c>
    </row>
    <row r="135" spans="2:23" ht="15" x14ac:dyDescent="0.2">
      <c r="B135" s="49" t="str">
        <f>'FDS GX086'!$B$6</f>
        <v>GX086</v>
      </c>
      <c r="C135" s="66" t="s">
        <v>76</v>
      </c>
      <c r="D135" s="67" t="s">
        <v>81</v>
      </c>
      <c r="E135" s="64">
        <v>1100</v>
      </c>
      <c r="F135" s="32" t="s">
        <v>85</v>
      </c>
      <c r="G135" s="70">
        <v>2</v>
      </c>
      <c r="H135" s="32">
        <f t="shared" si="77"/>
        <v>12</v>
      </c>
      <c r="I135" s="51">
        <f t="shared" si="78"/>
        <v>1.0909090909090908</v>
      </c>
      <c r="J135" s="50">
        <f t="shared" si="79"/>
        <v>13200</v>
      </c>
      <c r="K135" s="52">
        <f t="shared" si="80"/>
        <v>2.4</v>
      </c>
      <c r="L135" s="137"/>
      <c r="O135" s="54">
        <v>0.81600000000000006</v>
      </c>
      <c r="P135" s="54">
        <f t="shared" si="81"/>
        <v>2.4</v>
      </c>
      <c r="Q135" s="55">
        <f t="shared" si="82"/>
        <v>2</v>
      </c>
      <c r="R135" s="54">
        <f t="shared" si="83"/>
        <v>0.39999999999999991</v>
      </c>
      <c r="S135" s="54">
        <f t="shared" si="84"/>
        <v>0.60000000000000009</v>
      </c>
      <c r="T135" s="54">
        <f t="shared" si="85"/>
        <v>1.9584000000000001</v>
      </c>
      <c r="U135" s="54">
        <f t="shared" si="86"/>
        <v>0.48960000000000009</v>
      </c>
      <c r="V135" s="57">
        <f t="shared" si="87"/>
        <v>1.7952000000000004</v>
      </c>
      <c r="W135" s="57">
        <f t="shared" si="88"/>
        <v>0.16319999999999979</v>
      </c>
    </row>
    <row r="136" spans="2:23" ht="15" x14ac:dyDescent="0.2">
      <c r="B136" s="49" t="str">
        <f>'FDS GX086'!$B$6</f>
        <v>GX086</v>
      </c>
      <c r="C136" s="66" t="s">
        <v>76</v>
      </c>
      <c r="D136" s="67" t="s">
        <v>81</v>
      </c>
      <c r="E136" s="64">
        <v>290</v>
      </c>
      <c r="F136" s="32" t="s">
        <v>85</v>
      </c>
      <c r="G136" s="70">
        <v>2</v>
      </c>
      <c r="H136" s="32">
        <f t="shared" si="77"/>
        <v>12</v>
      </c>
      <c r="I136" s="51">
        <f t="shared" si="78"/>
        <v>1.0344827586206897</v>
      </c>
      <c r="J136" s="50">
        <f t="shared" si="79"/>
        <v>3480</v>
      </c>
      <c r="K136" s="52">
        <f t="shared" si="80"/>
        <v>0.60000000000000009</v>
      </c>
      <c r="L136" s="137"/>
      <c r="O136" s="54">
        <v>0.81600000000000006</v>
      </c>
      <c r="P136" s="54">
        <f t="shared" si="81"/>
        <v>0.60000000000000009</v>
      </c>
      <c r="Q136" s="55">
        <f t="shared" si="82"/>
        <v>0</v>
      </c>
      <c r="R136" s="54">
        <f t="shared" si="83"/>
        <v>0.60000000000000009</v>
      </c>
      <c r="S136" s="54">
        <f t="shared" si="84"/>
        <v>0.39999999999999991</v>
      </c>
      <c r="T136" s="54">
        <f t="shared" si="85"/>
        <v>0.48960000000000009</v>
      </c>
      <c r="U136" s="54">
        <f t="shared" si="86"/>
        <v>0.32639999999999997</v>
      </c>
      <c r="V136" s="57">
        <f t="shared" si="87"/>
        <v>0.47327999999999998</v>
      </c>
      <c r="W136" s="57">
        <f t="shared" si="88"/>
        <v>1.6320000000000112E-2</v>
      </c>
    </row>
    <row r="137" spans="2:23" ht="15" x14ac:dyDescent="0.2">
      <c r="B137" s="49" t="str">
        <f>'FDS GX086'!$B$6</f>
        <v>GX086</v>
      </c>
      <c r="C137" s="66" t="s">
        <v>76</v>
      </c>
      <c r="D137" s="67" t="s">
        <v>81</v>
      </c>
      <c r="E137" s="64">
        <v>260</v>
      </c>
      <c r="F137" s="32" t="s">
        <v>85</v>
      </c>
      <c r="G137" s="70">
        <v>2</v>
      </c>
      <c r="H137" s="32">
        <f t="shared" si="77"/>
        <v>12</v>
      </c>
      <c r="I137" s="51">
        <f t="shared" si="78"/>
        <v>1.0033444816053512</v>
      </c>
      <c r="J137" s="50">
        <f t="shared" si="79"/>
        <v>3120</v>
      </c>
      <c r="K137" s="52">
        <f t="shared" si="80"/>
        <v>0.52173913043478259</v>
      </c>
      <c r="L137" s="137"/>
      <c r="O137" s="54">
        <v>0.81600000000000006</v>
      </c>
      <c r="P137" s="54">
        <f t="shared" si="81"/>
        <v>0.52173913043478259</v>
      </c>
      <c r="Q137" s="55">
        <f t="shared" si="82"/>
        <v>0</v>
      </c>
      <c r="R137" s="54">
        <f t="shared" si="83"/>
        <v>0.52173913043478259</v>
      </c>
      <c r="S137" s="54">
        <f t="shared" si="84"/>
        <v>0.47826086956521741</v>
      </c>
      <c r="T137" s="54">
        <f t="shared" si="85"/>
        <v>0.42573913043478262</v>
      </c>
      <c r="U137" s="54">
        <f t="shared" si="86"/>
        <v>0.39026086956521744</v>
      </c>
      <c r="V137" s="57">
        <f t="shared" si="87"/>
        <v>0.42432000000000003</v>
      </c>
      <c r="W137" s="57">
        <f t="shared" si="88"/>
        <v>1.4191304347825895E-3</v>
      </c>
    </row>
    <row r="138" spans="2:23" ht="15" x14ac:dyDescent="0.2">
      <c r="B138" s="49" t="str">
        <f>'FDS GX086'!$B$6</f>
        <v>GX086</v>
      </c>
      <c r="C138" s="66" t="s">
        <v>76</v>
      </c>
      <c r="D138" s="67" t="s">
        <v>81</v>
      </c>
      <c r="E138" s="64">
        <v>490</v>
      </c>
      <c r="F138" s="32" t="s">
        <v>85</v>
      </c>
      <c r="G138" s="70">
        <v>2</v>
      </c>
      <c r="H138" s="32">
        <f t="shared" si="77"/>
        <v>12</v>
      </c>
      <c r="I138" s="51">
        <f t="shared" si="78"/>
        <v>1.0204081632653061</v>
      </c>
      <c r="J138" s="50">
        <f t="shared" si="79"/>
        <v>5880</v>
      </c>
      <c r="K138" s="52">
        <f t="shared" si="80"/>
        <v>1</v>
      </c>
      <c r="L138" s="137"/>
      <c r="O138" s="54">
        <v>0.81600000000000006</v>
      </c>
      <c r="P138" s="54">
        <f t="shared" si="81"/>
        <v>1</v>
      </c>
      <c r="Q138" s="55">
        <f t="shared" si="82"/>
        <v>1</v>
      </c>
      <c r="R138" s="54">
        <f t="shared" si="83"/>
        <v>0</v>
      </c>
      <c r="S138" s="54">
        <f t="shared" si="84"/>
        <v>0</v>
      </c>
      <c r="T138" s="54">
        <f t="shared" si="85"/>
        <v>0.81600000000000006</v>
      </c>
      <c r="U138" s="54">
        <f t="shared" si="86"/>
        <v>0</v>
      </c>
      <c r="V138" s="57">
        <f t="shared" si="87"/>
        <v>0.79968000000000006</v>
      </c>
      <c r="W138" s="57">
        <f t="shared" si="88"/>
        <v>1.6320000000000001E-2</v>
      </c>
    </row>
    <row r="139" spans="2:23" ht="15" x14ac:dyDescent="0.2">
      <c r="B139" s="49" t="str">
        <f>'FDS GX086'!$B$6</f>
        <v>GX086</v>
      </c>
      <c r="C139" s="66" t="s">
        <v>76</v>
      </c>
      <c r="D139" s="67" t="s">
        <v>81</v>
      </c>
      <c r="E139" s="64">
        <v>600</v>
      </c>
      <c r="F139" s="32" t="s">
        <v>85</v>
      </c>
      <c r="G139" s="70">
        <v>4</v>
      </c>
      <c r="H139" s="32">
        <f t="shared" si="77"/>
        <v>24</v>
      </c>
      <c r="I139" s="51">
        <f t="shared" si="78"/>
        <v>1</v>
      </c>
      <c r="J139" s="50">
        <f t="shared" si="79"/>
        <v>14400</v>
      </c>
      <c r="K139" s="52">
        <f t="shared" si="80"/>
        <v>2.4</v>
      </c>
      <c r="L139" s="137"/>
      <c r="O139" s="54">
        <v>0.81600000000000006</v>
      </c>
      <c r="P139" s="54">
        <f t="shared" si="81"/>
        <v>2.4</v>
      </c>
      <c r="Q139" s="55">
        <f t="shared" si="82"/>
        <v>2</v>
      </c>
      <c r="R139" s="54">
        <f t="shared" si="83"/>
        <v>0.39999999999999991</v>
      </c>
      <c r="S139" s="54">
        <f t="shared" si="84"/>
        <v>0.60000000000000009</v>
      </c>
      <c r="T139" s="54">
        <f t="shared" si="85"/>
        <v>1.9584000000000001</v>
      </c>
      <c r="U139" s="54">
        <f t="shared" si="86"/>
        <v>0.48960000000000009</v>
      </c>
      <c r="V139" s="57">
        <f t="shared" si="87"/>
        <v>1.9584000000000001</v>
      </c>
      <c r="W139" s="57">
        <f t="shared" si="88"/>
        <v>0</v>
      </c>
    </row>
    <row r="140" spans="2:23" ht="15" x14ac:dyDescent="0.2">
      <c r="B140" s="49" t="str">
        <f>'FDS GX086'!$B$6</f>
        <v>GX086</v>
      </c>
      <c r="C140" s="66" t="s">
        <v>76</v>
      </c>
      <c r="D140" s="67" t="s">
        <v>81</v>
      </c>
      <c r="E140" s="64">
        <v>680</v>
      </c>
      <c r="F140" s="32" t="s">
        <v>85</v>
      </c>
      <c r="G140" s="70">
        <v>2</v>
      </c>
      <c r="H140" s="32">
        <f t="shared" si="77"/>
        <v>12</v>
      </c>
      <c r="I140" s="51">
        <f t="shared" si="78"/>
        <v>1.1029411764705883</v>
      </c>
      <c r="J140" s="50">
        <f t="shared" si="79"/>
        <v>8160</v>
      </c>
      <c r="K140" s="52">
        <f t="shared" si="80"/>
        <v>1.5</v>
      </c>
      <c r="L140" s="137"/>
      <c r="O140" s="54">
        <v>0.81600000000000006</v>
      </c>
      <c r="P140" s="54">
        <f t="shared" si="81"/>
        <v>1.5</v>
      </c>
      <c r="Q140" s="55">
        <f t="shared" si="82"/>
        <v>1</v>
      </c>
      <c r="R140" s="54">
        <f t="shared" si="83"/>
        <v>0.5</v>
      </c>
      <c r="S140" s="54">
        <f t="shared" si="84"/>
        <v>0.5</v>
      </c>
      <c r="T140" s="54">
        <f t="shared" si="85"/>
        <v>1.2240000000000002</v>
      </c>
      <c r="U140" s="54">
        <f t="shared" si="86"/>
        <v>0.40800000000000003</v>
      </c>
      <c r="V140" s="57">
        <f t="shared" si="87"/>
        <v>1.1097600000000001</v>
      </c>
      <c r="W140" s="57">
        <f t="shared" si="88"/>
        <v>0.11424000000000012</v>
      </c>
    </row>
    <row r="141" spans="2:23" ht="15" x14ac:dyDescent="0.2">
      <c r="B141" s="49" t="str">
        <f>'FDS GX086'!$B$6</f>
        <v>GX086</v>
      </c>
      <c r="C141" s="66" t="s">
        <v>76</v>
      </c>
      <c r="D141" s="67" t="s">
        <v>81</v>
      </c>
      <c r="E141" s="64">
        <v>570</v>
      </c>
      <c r="F141" s="32" t="s">
        <v>85</v>
      </c>
      <c r="G141" s="70">
        <v>2</v>
      </c>
      <c r="H141" s="32">
        <f t="shared" si="77"/>
        <v>12</v>
      </c>
      <c r="I141" s="51">
        <f t="shared" si="78"/>
        <v>1.0526315789473684</v>
      </c>
      <c r="J141" s="50">
        <f t="shared" si="79"/>
        <v>6840</v>
      </c>
      <c r="K141" s="52">
        <f t="shared" si="80"/>
        <v>1.2</v>
      </c>
      <c r="L141" s="137"/>
      <c r="O141" s="54">
        <v>0.81600000000000006</v>
      </c>
      <c r="P141" s="54">
        <f t="shared" si="81"/>
        <v>1.2</v>
      </c>
      <c r="Q141" s="55">
        <f t="shared" si="82"/>
        <v>1</v>
      </c>
      <c r="R141" s="54">
        <f t="shared" si="83"/>
        <v>0.19999999999999996</v>
      </c>
      <c r="S141" s="54">
        <f t="shared" si="84"/>
        <v>0.8</v>
      </c>
      <c r="T141" s="54">
        <f t="shared" si="85"/>
        <v>0.97920000000000007</v>
      </c>
      <c r="U141" s="54">
        <f t="shared" si="86"/>
        <v>0.65280000000000005</v>
      </c>
      <c r="V141" s="57">
        <f t="shared" si="87"/>
        <v>0.93023999999999996</v>
      </c>
      <c r="W141" s="57">
        <f t="shared" si="88"/>
        <v>4.8960000000000115E-2</v>
      </c>
    </row>
    <row r="142" spans="2:23" ht="15" x14ac:dyDescent="0.2">
      <c r="B142" s="49" t="str">
        <f>'FDS GX086'!$B$6</f>
        <v>GX086</v>
      </c>
      <c r="C142" s="66" t="s">
        <v>76</v>
      </c>
      <c r="D142" s="67" t="s">
        <v>81</v>
      </c>
      <c r="E142" s="64">
        <v>340</v>
      </c>
      <c r="F142" s="32" t="s">
        <v>85</v>
      </c>
      <c r="G142" s="70">
        <v>2</v>
      </c>
      <c r="H142" s="32">
        <f t="shared" si="77"/>
        <v>12</v>
      </c>
      <c r="I142" s="51">
        <f t="shared" si="78"/>
        <v>1.0380622837370241</v>
      </c>
      <c r="J142" s="50">
        <f t="shared" si="79"/>
        <v>4080</v>
      </c>
      <c r="K142" s="52">
        <f t="shared" si="80"/>
        <v>0.70588235294117641</v>
      </c>
      <c r="L142" s="137"/>
      <c r="O142" s="54">
        <v>0.81600000000000006</v>
      </c>
      <c r="P142" s="54">
        <f t="shared" si="81"/>
        <v>0.70588235294117641</v>
      </c>
      <c r="Q142" s="55">
        <f t="shared" si="82"/>
        <v>0</v>
      </c>
      <c r="R142" s="54">
        <f t="shared" si="83"/>
        <v>0.70588235294117641</v>
      </c>
      <c r="S142" s="54">
        <f t="shared" si="84"/>
        <v>0.29411764705882359</v>
      </c>
      <c r="T142" s="54">
        <f t="shared" si="85"/>
        <v>0.57599999999999996</v>
      </c>
      <c r="U142" s="54">
        <f t="shared" si="86"/>
        <v>0.24000000000000007</v>
      </c>
      <c r="V142" s="57">
        <f t="shared" si="87"/>
        <v>0.55488000000000004</v>
      </c>
      <c r="W142" s="57">
        <f t="shared" si="88"/>
        <v>2.1119999999999917E-2</v>
      </c>
    </row>
    <row r="143" spans="2:23" ht="15" x14ac:dyDescent="0.2">
      <c r="B143" s="49" t="str">
        <f>'FDS GX086'!$B$6</f>
        <v>GX086</v>
      </c>
      <c r="C143" s="66" t="s">
        <v>76</v>
      </c>
      <c r="D143" s="67" t="s">
        <v>81</v>
      </c>
      <c r="E143" s="64">
        <v>1380</v>
      </c>
      <c r="F143" s="32" t="s">
        <v>85</v>
      </c>
      <c r="G143" s="70">
        <v>4</v>
      </c>
      <c r="H143" s="32">
        <f t="shared" si="77"/>
        <v>24</v>
      </c>
      <c r="I143" s="51">
        <f t="shared" si="78"/>
        <v>1.0869565217391304</v>
      </c>
      <c r="J143" s="50">
        <f t="shared" si="79"/>
        <v>33120</v>
      </c>
      <c r="K143" s="52">
        <f t="shared" si="80"/>
        <v>6</v>
      </c>
      <c r="L143" s="137"/>
      <c r="O143" s="54">
        <v>0.81600000000000006</v>
      </c>
      <c r="P143" s="54">
        <f t="shared" si="81"/>
        <v>6</v>
      </c>
      <c r="Q143" s="55">
        <f t="shared" si="82"/>
        <v>6</v>
      </c>
      <c r="R143" s="54">
        <f t="shared" si="83"/>
        <v>0</v>
      </c>
      <c r="S143" s="54">
        <f t="shared" si="84"/>
        <v>0</v>
      </c>
      <c r="T143" s="54">
        <f t="shared" si="85"/>
        <v>4.8960000000000008</v>
      </c>
      <c r="U143" s="54">
        <f t="shared" si="86"/>
        <v>0</v>
      </c>
      <c r="V143" s="57">
        <f t="shared" si="87"/>
        <v>4.5043199999999999</v>
      </c>
      <c r="W143" s="57">
        <f t="shared" si="88"/>
        <v>0.39168000000000092</v>
      </c>
    </row>
    <row r="144" spans="2:23" ht="15" x14ac:dyDescent="0.2">
      <c r="B144" s="49" t="str">
        <f>'FDS GX086'!$B$6</f>
        <v>GX086</v>
      </c>
      <c r="C144" s="66" t="s">
        <v>76</v>
      </c>
      <c r="D144" s="67" t="s">
        <v>81</v>
      </c>
      <c r="E144" s="64">
        <v>1340</v>
      </c>
      <c r="F144" s="32" t="s">
        <v>85</v>
      </c>
      <c r="G144" s="70">
        <v>4</v>
      </c>
      <c r="H144" s="32">
        <f t="shared" si="77"/>
        <v>24</v>
      </c>
      <c r="I144" s="51">
        <f t="shared" si="78"/>
        <v>1.1194029850746268</v>
      </c>
      <c r="J144" s="50">
        <f t="shared" si="79"/>
        <v>32160</v>
      </c>
      <c r="K144" s="52">
        <f t="shared" si="80"/>
        <v>6</v>
      </c>
      <c r="L144" s="137"/>
      <c r="O144" s="54">
        <v>0.81600000000000006</v>
      </c>
      <c r="P144" s="54">
        <f t="shared" si="81"/>
        <v>6</v>
      </c>
      <c r="Q144" s="55">
        <f t="shared" si="82"/>
        <v>6</v>
      </c>
      <c r="R144" s="54">
        <f t="shared" si="83"/>
        <v>0</v>
      </c>
      <c r="S144" s="54">
        <f t="shared" si="84"/>
        <v>0</v>
      </c>
      <c r="T144" s="54">
        <f t="shared" si="85"/>
        <v>4.8960000000000008</v>
      </c>
      <c r="U144" s="54">
        <f t="shared" si="86"/>
        <v>0</v>
      </c>
      <c r="V144" s="57">
        <f t="shared" si="87"/>
        <v>4.3737600000000008</v>
      </c>
      <c r="W144" s="57">
        <f t="shared" si="88"/>
        <v>0.52224000000000004</v>
      </c>
    </row>
    <row r="145" spans="2:23" ht="15" x14ac:dyDescent="0.2">
      <c r="B145" s="49" t="str">
        <f>'FDS GX086'!$B$6</f>
        <v>GX086</v>
      </c>
      <c r="C145" s="66" t="s">
        <v>76</v>
      </c>
      <c r="D145" s="67" t="s">
        <v>81</v>
      </c>
      <c r="E145" s="64">
        <v>1180</v>
      </c>
      <c r="F145" s="32" t="s">
        <v>85</v>
      </c>
      <c r="G145" s="70">
        <v>2</v>
      </c>
      <c r="H145" s="32">
        <f t="shared" si="77"/>
        <v>12</v>
      </c>
      <c r="I145" s="51">
        <f t="shared" si="78"/>
        <v>1.0169491525423728</v>
      </c>
      <c r="J145" s="50">
        <f t="shared" si="79"/>
        <v>14160</v>
      </c>
      <c r="K145" s="52">
        <f t="shared" si="80"/>
        <v>2.4</v>
      </c>
      <c r="L145" s="137"/>
      <c r="O145" s="54">
        <v>0.81600000000000006</v>
      </c>
      <c r="P145" s="54">
        <f t="shared" si="81"/>
        <v>2.4</v>
      </c>
      <c r="Q145" s="55">
        <f t="shared" si="82"/>
        <v>2</v>
      </c>
      <c r="R145" s="54">
        <f t="shared" si="83"/>
        <v>0.39999999999999991</v>
      </c>
      <c r="S145" s="54">
        <f t="shared" si="84"/>
        <v>0.60000000000000009</v>
      </c>
      <c r="T145" s="54">
        <f t="shared" si="85"/>
        <v>1.9584000000000001</v>
      </c>
      <c r="U145" s="54">
        <f t="shared" si="86"/>
        <v>0.48960000000000009</v>
      </c>
      <c r="V145" s="57">
        <f t="shared" si="87"/>
        <v>1.9257600000000001</v>
      </c>
      <c r="W145" s="57">
        <f t="shared" si="88"/>
        <v>3.2640000000000002E-2</v>
      </c>
    </row>
    <row r="146" spans="2:23" ht="15" x14ac:dyDescent="0.2">
      <c r="B146" s="49" t="str">
        <f>'FDS GX086'!$B$6</f>
        <v>GX086</v>
      </c>
      <c r="C146" s="66" t="s">
        <v>76</v>
      </c>
      <c r="D146" s="67" t="s">
        <v>81</v>
      </c>
      <c r="E146" s="64">
        <v>1070</v>
      </c>
      <c r="F146" s="32" t="s">
        <v>85</v>
      </c>
      <c r="G146" s="70">
        <v>2</v>
      </c>
      <c r="H146" s="32">
        <f t="shared" si="77"/>
        <v>12</v>
      </c>
      <c r="I146" s="51">
        <f t="shared" si="78"/>
        <v>1.1214953271028036</v>
      </c>
      <c r="J146" s="50">
        <f t="shared" si="79"/>
        <v>12840</v>
      </c>
      <c r="K146" s="52">
        <f t="shared" si="80"/>
        <v>2.4</v>
      </c>
      <c r="L146" s="137"/>
      <c r="O146" s="54">
        <v>0.81600000000000006</v>
      </c>
      <c r="P146" s="54">
        <f t="shared" si="81"/>
        <v>2.4</v>
      </c>
      <c r="Q146" s="55">
        <f t="shared" si="82"/>
        <v>2</v>
      </c>
      <c r="R146" s="54">
        <f t="shared" si="83"/>
        <v>0.39999999999999991</v>
      </c>
      <c r="S146" s="54">
        <f t="shared" si="84"/>
        <v>0.60000000000000009</v>
      </c>
      <c r="T146" s="54">
        <f t="shared" si="85"/>
        <v>1.9584000000000001</v>
      </c>
      <c r="U146" s="54">
        <f t="shared" si="86"/>
        <v>0.48960000000000009</v>
      </c>
      <c r="V146" s="57">
        <f t="shared" si="87"/>
        <v>1.7462400000000002</v>
      </c>
      <c r="W146" s="57">
        <f t="shared" si="88"/>
        <v>0.2121599999999999</v>
      </c>
    </row>
    <row r="147" spans="2:23" ht="15" x14ac:dyDescent="0.2">
      <c r="B147" s="49" t="str">
        <f>'FDS GX086'!$B$6</f>
        <v>GX086</v>
      </c>
      <c r="C147" s="66" t="s">
        <v>76</v>
      </c>
      <c r="D147" s="67" t="s">
        <v>81</v>
      </c>
      <c r="E147" s="64">
        <v>240</v>
      </c>
      <c r="F147" s="32" t="s">
        <v>85</v>
      </c>
      <c r="G147" s="70">
        <v>4</v>
      </c>
      <c r="H147" s="32">
        <f t="shared" si="77"/>
        <v>24</v>
      </c>
      <c r="I147" s="51">
        <f t="shared" si="78"/>
        <v>1</v>
      </c>
      <c r="J147" s="50">
        <f t="shared" si="79"/>
        <v>5760</v>
      </c>
      <c r="K147" s="52">
        <f t="shared" si="80"/>
        <v>0.96</v>
      </c>
      <c r="L147" s="137"/>
      <c r="O147" s="54">
        <v>0.81600000000000006</v>
      </c>
      <c r="P147" s="54">
        <f t="shared" si="81"/>
        <v>0.96</v>
      </c>
      <c r="Q147" s="55">
        <f t="shared" si="82"/>
        <v>0</v>
      </c>
      <c r="R147" s="54">
        <f t="shared" si="83"/>
        <v>0.96</v>
      </c>
      <c r="S147" s="54">
        <f t="shared" si="84"/>
        <v>4.0000000000000036E-2</v>
      </c>
      <c r="T147" s="54">
        <f t="shared" si="85"/>
        <v>0.78336000000000006</v>
      </c>
      <c r="U147" s="54">
        <f t="shared" si="86"/>
        <v>3.264000000000003E-2</v>
      </c>
      <c r="V147" s="57">
        <f t="shared" si="87"/>
        <v>0.78336000000000006</v>
      </c>
      <c r="W147" s="57">
        <f t="shared" si="88"/>
        <v>0</v>
      </c>
    </row>
    <row r="148" spans="2:23" ht="15" x14ac:dyDescent="0.2">
      <c r="B148" s="49" t="str">
        <f>'FDS GX086'!$B$6</f>
        <v>GX086</v>
      </c>
      <c r="C148" s="66" t="s">
        <v>76</v>
      </c>
      <c r="D148" s="67" t="s">
        <v>81</v>
      </c>
      <c r="E148" s="64">
        <v>350</v>
      </c>
      <c r="F148" s="32" t="s">
        <v>85</v>
      </c>
      <c r="G148" s="70">
        <v>2</v>
      </c>
      <c r="H148" s="32">
        <f t="shared" si="77"/>
        <v>12</v>
      </c>
      <c r="I148" s="51">
        <f t="shared" si="78"/>
        <v>1.0084033613445378</v>
      </c>
      <c r="J148" s="50">
        <f t="shared" si="79"/>
        <v>4200</v>
      </c>
      <c r="K148" s="52">
        <f t="shared" si="80"/>
        <v>0.70588235294117641</v>
      </c>
      <c r="L148" s="137"/>
      <c r="O148" s="54">
        <v>0.81600000000000006</v>
      </c>
      <c r="P148" s="54">
        <f t="shared" si="81"/>
        <v>0.70588235294117641</v>
      </c>
      <c r="Q148" s="55">
        <f t="shared" si="82"/>
        <v>0</v>
      </c>
      <c r="R148" s="54">
        <f t="shared" si="83"/>
        <v>0.70588235294117641</v>
      </c>
      <c r="S148" s="54">
        <f t="shared" si="84"/>
        <v>0.29411764705882359</v>
      </c>
      <c r="T148" s="54">
        <f t="shared" si="85"/>
        <v>0.57599999999999996</v>
      </c>
      <c r="U148" s="54">
        <f t="shared" si="86"/>
        <v>0.24000000000000007</v>
      </c>
      <c r="V148" s="57">
        <f t="shared" si="87"/>
        <v>0.57120000000000004</v>
      </c>
      <c r="W148" s="57">
        <f t="shared" si="88"/>
        <v>4.7999999999999154E-3</v>
      </c>
    </row>
    <row r="149" spans="2:23" ht="15" x14ac:dyDescent="0.2">
      <c r="B149" s="49" t="str">
        <f>'FDS GX086'!$B$6</f>
        <v>GX086</v>
      </c>
      <c r="C149" s="66" t="s">
        <v>76</v>
      </c>
      <c r="D149" s="67" t="s">
        <v>81</v>
      </c>
      <c r="E149" s="64">
        <v>510</v>
      </c>
      <c r="F149" s="32" t="s">
        <v>85</v>
      </c>
      <c r="G149" s="70">
        <v>2</v>
      </c>
      <c r="H149" s="32">
        <f t="shared" si="77"/>
        <v>12</v>
      </c>
      <c r="I149" s="51">
        <f t="shared" si="78"/>
        <v>1.0695187165775402</v>
      </c>
      <c r="J149" s="50">
        <f t="shared" si="79"/>
        <v>6120</v>
      </c>
      <c r="K149" s="52">
        <f t="shared" si="80"/>
        <v>1.0909090909090911</v>
      </c>
      <c r="L149" s="137"/>
      <c r="O149" s="54">
        <v>0.81600000000000006</v>
      </c>
      <c r="P149" s="54">
        <f t="shared" si="81"/>
        <v>1.0909090909090911</v>
      </c>
      <c r="Q149" s="55">
        <f t="shared" si="82"/>
        <v>1</v>
      </c>
      <c r="R149" s="54">
        <f t="shared" si="83"/>
        <v>9.090909090909105E-2</v>
      </c>
      <c r="S149" s="54">
        <f t="shared" si="84"/>
        <v>0.90909090909090895</v>
      </c>
      <c r="T149" s="54">
        <f t="shared" si="85"/>
        <v>0.89018181818181841</v>
      </c>
      <c r="U149" s="54">
        <f t="shared" si="86"/>
        <v>0.74181818181818171</v>
      </c>
      <c r="V149" s="57">
        <f t="shared" si="87"/>
        <v>0.83232000000000006</v>
      </c>
      <c r="W149" s="57">
        <f t="shared" si="88"/>
        <v>5.7861818181818347E-2</v>
      </c>
    </row>
    <row r="150" spans="2:23" ht="15" x14ac:dyDescent="0.2">
      <c r="B150" s="49" t="str">
        <f>'FDS GX086'!$B$6</f>
        <v>GX086</v>
      </c>
      <c r="C150" s="66" t="s">
        <v>76</v>
      </c>
      <c r="D150" s="67" t="s">
        <v>81</v>
      </c>
      <c r="E150" s="64">
        <v>220</v>
      </c>
      <c r="F150" s="32" t="s">
        <v>85</v>
      </c>
      <c r="G150" s="70">
        <v>2</v>
      </c>
      <c r="H150" s="32">
        <f t="shared" si="77"/>
        <v>12</v>
      </c>
      <c r="I150" s="51">
        <f t="shared" si="78"/>
        <v>1.0101010101010102</v>
      </c>
      <c r="J150" s="50">
        <f t="shared" si="79"/>
        <v>2640</v>
      </c>
      <c r="K150" s="52">
        <f t="shared" si="80"/>
        <v>0.44444444444444448</v>
      </c>
      <c r="L150" s="137"/>
      <c r="O150" s="54">
        <v>0.81600000000000006</v>
      </c>
      <c r="P150" s="54">
        <f t="shared" si="81"/>
        <v>0.44444444444444448</v>
      </c>
      <c r="Q150" s="55">
        <f t="shared" si="82"/>
        <v>0</v>
      </c>
      <c r="R150" s="54">
        <f t="shared" si="83"/>
        <v>0.44444444444444448</v>
      </c>
      <c r="S150" s="54">
        <f t="shared" si="84"/>
        <v>0.55555555555555558</v>
      </c>
      <c r="T150" s="54">
        <f t="shared" si="85"/>
        <v>0.36266666666666669</v>
      </c>
      <c r="U150" s="54">
        <f t="shared" si="86"/>
        <v>0.45333333333333337</v>
      </c>
      <c r="V150" s="57">
        <f t="shared" si="87"/>
        <v>0.35904000000000003</v>
      </c>
      <c r="W150" s="57">
        <f t="shared" si="88"/>
        <v>3.6266666666666669E-3</v>
      </c>
    </row>
    <row r="151" spans="2:23" ht="15" x14ac:dyDescent="0.2">
      <c r="B151" s="49" t="str">
        <f>'FDS GX086'!$B$6</f>
        <v>GX086</v>
      </c>
      <c r="C151" s="66" t="s">
        <v>76</v>
      </c>
      <c r="D151" s="67" t="s">
        <v>81</v>
      </c>
      <c r="E151" s="64">
        <v>290</v>
      </c>
      <c r="F151" s="32" t="s">
        <v>85</v>
      </c>
      <c r="G151" s="70">
        <v>1</v>
      </c>
      <c r="H151" s="32">
        <f t="shared" si="77"/>
        <v>6</v>
      </c>
      <c r="I151" s="51">
        <f t="shared" si="78"/>
        <v>1.0344827586206897</v>
      </c>
      <c r="J151" s="50">
        <f t="shared" si="79"/>
        <v>1740</v>
      </c>
      <c r="K151" s="52">
        <f t="shared" si="80"/>
        <v>0.30000000000000004</v>
      </c>
      <c r="L151" s="137"/>
      <c r="O151" s="54">
        <v>0.81600000000000006</v>
      </c>
      <c r="P151" s="54">
        <f t="shared" si="81"/>
        <v>0.30000000000000004</v>
      </c>
      <c r="Q151" s="55">
        <f t="shared" si="82"/>
        <v>0</v>
      </c>
      <c r="R151" s="54">
        <f t="shared" si="83"/>
        <v>0.30000000000000004</v>
      </c>
      <c r="S151" s="54">
        <f t="shared" si="84"/>
        <v>0.7</v>
      </c>
      <c r="T151" s="54">
        <f t="shared" si="85"/>
        <v>0.24480000000000005</v>
      </c>
      <c r="U151" s="54">
        <f t="shared" si="86"/>
        <v>0.57120000000000004</v>
      </c>
      <c r="V151" s="57">
        <f t="shared" si="87"/>
        <v>0.23663999999999999</v>
      </c>
      <c r="W151" s="57">
        <f t="shared" si="88"/>
        <v>8.1600000000000561E-3</v>
      </c>
    </row>
    <row r="152" spans="2:23" ht="15" x14ac:dyDescent="0.2">
      <c r="B152" s="49" t="str">
        <f>'FDS GX086'!$B$6</f>
        <v>GX086</v>
      </c>
      <c r="C152" s="66" t="s">
        <v>76</v>
      </c>
      <c r="D152" s="67" t="s">
        <v>81</v>
      </c>
      <c r="E152" s="64">
        <v>760</v>
      </c>
      <c r="F152" s="32" t="s">
        <v>85</v>
      </c>
      <c r="G152" s="70">
        <v>16</v>
      </c>
      <c r="H152" s="32">
        <f t="shared" si="77"/>
        <v>96</v>
      </c>
      <c r="I152" s="51">
        <f t="shared" si="78"/>
        <v>1.1278195488721805</v>
      </c>
      <c r="J152" s="50">
        <f t="shared" si="79"/>
        <v>72960</v>
      </c>
      <c r="K152" s="52">
        <f t="shared" si="80"/>
        <v>13.714285714285715</v>
      </c>
      <c r="L152" s="137"/>
      <c r="O152" s="54">
        <v>0.81600000000000006</v>
      </c>
      <c r="P152" s="54">
        <f t="shared" si="81"/>
        <v>13.714285714285715</v>
      </c>
      <c r="Q152" s="55">
        <f t="shared" si="82"/>
        <v>13</v>
      </c>
      <c r="R152" s="54">
        <f t="shared" si="83"/>
        <v>0.7142857142857153</v>
      </c>
      <c r="S152" s="54">
        <f t="shared" si="84"/>
        <v>0.2857142857142847</v>
      </c>
      <c r="T152" s="54">
        <f t="shared" si="85"/>
        <v>11.190857142857144</v>
      </c>
      <c r="U152" s="54">
        <f t="shared" si="86"/>
        <v>0.23314285714285632</v>
      </c>
      <c r="V152" s="57">
        <f t="shared" si="87"/>
        <v>9.9225600000000007</v>
      </c>
      <c r="W152" s="57">
        <f t="shared" si="88"/>
        <v>1.2682971428571435</v>
      </c>
    </row>
    <row r="153" spans="2:23" ht="15" x14ac:dyDescent="0.2">
      <c r="B153" s="49" t="str">
        <f>'FDS GX086'!$B$6</f>
        <v>GX086</v>
      </c>
      <c r="C153" s="66" t="s">
        <v>76</v>
      </c>
      <c r="D153" s="67" t="s">
        <v>81</v>
      </c>
      <c r="E153" s="64">
        <v>930</v>
      </c>
      <c r="F153" s="32" t="s">
        <v>85</v>
      </c>
      <c r="G153" s="70">
        <v>6</v>
      </c>
      <c r="H153" s="32">
        <f t="shared" si="77"/>
        <v>36</v>
      </c>
      <c r="I153" s="51">
        <f t="shared" si="78"/>
        <v>1.075268817204301</v>
      </c>
      <c r="J153" s="50">
        <f t="shared" si="79"/>
        <v>33480</v>
      </c>
      <c r="K153" s="52">
        <f t="shared" si="80"/>
        <v>6</v>
      </c>
      <c r="L153" s="137"/>
      <c r="O153" s="54">
        <v>0.81600000000000006</v>
      </c>
      <c r="P153" s="54">
        <f t="shared" si="81"/>
        <v>6</v>
      </c>
      <c r="Q153" s="55">
        <f t="shared" si="82"/>
        <v>6</v>
      </c>
      <c r="R153" s="54">
        <f t="shared" si="83"/>
        <v>0</v>
      </c>
      <c r="S153" s="54">
        <f t="shared" si="84"/>
        <v>0</v>
      </c>
      <c r="T153" s="54">
        <f t="shared" si="85"/>
        <v>4.8960000000000008</v>
      </c>
      <c r="U153" s="54">
        <f t="shared" si="86"/>
        <v>0</v>
      </c>
      <c r="V153" s="57">
        <f t="shared" si="87"/>
        <v>4.55328</v>
      </c>
      <c r="W153" s="57">
        <f t="shared" si="88"/>
        <v>0.3427200000000008</v>
      </c>
    </row>
    <row r="154" spans="2:23" ht="15" x14ac:dyDescent="0.2">
      <c r="B154" s="49" t="str">
        <f>'FDS GX086'!$B$6</f>
        <v>GX086</v>
      </c>
      <c r="C154" s="66" t="s">
        <v>76</v>
      </c>
      <c r="D154" s="67" t="s">
        <v>81</v>
      </c>
      <c r="E154" s="64">
        <v>1370</v>
      </c>
      <c r="F154" s="32" t="s">
        <v>85</v>
      </c>
      <c r="G154" s="70">
        <v>4</v>
      </c>
      <c r="H154" s="32">
        <f t="shared" si="77"/>
        <v>24</v>
      </c>
      <c r="I154" s="51">
        <f t="shared" si="78"/>
        <v>1.0948905109489051</v>
      </c>
      <c r="J154" s="50">
        <f t="shared" si="79"/>
        <v>32880</v>
      </c>
      <c r="K154" s="52">
        <f t="shared" si="80"/>
        <v>6</v>
      </c>
      <c r="L154" s="137"/>
      <c r="O154" s="54">
        <v>0.81600000000000006</v>
      </c>
      <c r="P154" s="54">
        <f t="shared" si="81"/>
        <v>6</v>
      </c>
      <c r="Q154" s="55">
        <f t="shared" si="82"/>
        <v>6</v>
      </c>
      <c r="R154" s="54">
        <f t="shared" si="83"/>
        <v>0</v>
      </c>
      <c r="S154" s="54">
        <f t="shared" si="84"/>
        <v>0</v>
      </c>
      <c r="T154" s="54">
        <f t="shared" si="85"/>
        <v>4.8960000000000008</v>
      </c>
      <c r="U154" s="54">
        <f t="shared" si="86"/>
        <v>0</v>
      </c>
      <c r="V154" s="57">
        <f t="shared" si="87"/>
        <v>4.471680000000001</v>
      </c>
      <c r="W154" s="57">
        <f t="shared" si="88"/>
        <v>0.42431999999999981</v>
      </c>
    </row>
    <row r="155" spans="2:23" ht="15" x14ac:dyDescent="0.2">
      <c r="B155" s="49" t="str">
        <f>'FDS GX086'!$B$6</f>
        <v>GX086</v>
      </c>
      <c r="C155" s="66" t="s">
        <v>76</v>
      </c>
      <c r="D155" s="67" t="s">
        <v>81</v>
      </c>
      <c r="E155" s="64">
        <v>1350</v>
      </c>
      <c r="F155" s="32" t="s">
        <v>85</v>
      </c>
      <c r="G155" s="70">
        <v>2</v>
      </c>
      <c r="H155" s="32">
        <f t="shared" si="77"/>
        <v>12</v>
      </c>
      <c r="I155" s="51">
        <f t="shared" si="78"/>
        <v>1.1111111111111112</v>
      </c>
      <c r="J155" s="50">
        <f t="shared" si="79"/>
        <v>16200</v>
      </c>
      <c r="K155" s="52">
        <f t="shared" si="80"/>
        <v>3</v>
      </c>
      <c r="L155" s="137"/>
      <c r="O155" s="54">
        <v>0.81600000000000006</v>
      </c>
      <c r="P155" s="54">
        <f t="shared" si="81"/>
        <v>3</v>
      </c>
      <c r="Q155" s="55">
        <f t="shared" si="82"/>
        <v>3</v>
      </c>
      <c r="R155" s="54">
        <f t="shared" si="83"/>
        <v>0</v>
      </c>
      <c r="S155" s="54">
        <f t="shared" si="84"/>
        <v>0</v>
      </c>
      <c r="T155" s="54">
        <f t="shared" si="85"/>
        <v>2.4480000000000004</v>
      </c>
      <c r="U155" s="54">
        <f t="shared" si="86"/>
        <v>0</v>
      </c>
      <c r="V155" s="57">
        <f t="shared" si="87"/>
        <v>2.2032000000000003</v>
      </c>
      <c r="W155" s="57">
        <f t="shared" si="88"/>
        <v>0.24480000000000013</v>
      </c>
    </row>
    <row r="156" spans="2:23" ht="15" x14ac:dyDescent="0.2">
      <c r="B156" s="49" t="str">
        <f>'FDS GX086'!$B$6</f>
        <v>GX086</v>
      </c>
      <c r="C156" s="66" t="s">
        <v>76</v>
      </c>
      <c r="D156" s="67" t="s">
        <v>81</v>
      </c>
      <c r="E156" s="64">
        <v>1360</v>
      </c>
      <c r="F156" s="32" t="s">
        <v>85</v>
      </c>
      <c r="G156" s="70">
        <v>2</v>
      </c>
      <c r="H156" s="32">
        <f t="shared" si="77"/>
        <v>12</v>
      </c>
      <c r="I156" s="51">
        <f t="shared" si="78"/>
        <v>1.1029411764705883</v>
      </c>
      <c r="J156" s="50">
        <f t="shared" si="79"/>
        <v>16320</v>
      </c>
      <c r="K156" s="52">
        <f t="shared" si="80"/>
        <v>3</v>
      </c>
      <c r="L156" s="137"/>
      <c r="O156" s="54">
        <v>0.81600000000000006</v>
      </c>
      <c r="P156" s="54">
        <f t="shared" si="81"/>
        <v>3</v>
      </c>
      <c r="Q156" s="55">
        <f t="shared" si="82"/>
        <v>3</v>
      </c>
      <c r="R156" s="54">
        <f t="shared" si="83"/>
        <v>0</v>
      </c>
      <c r="S156" s="54">
        <f t="shared" si="84"/>
        <v>0</v>
      </c>
      <c r="T156" s="54">
        <f t="shared" si="85"/>
        <v>2.4480000000000004</v>
      </c>
      <c r="U156" s="54">
        <f t="shared" si="86"/>
        <v>0</v>
      </c>
      <c r="V156" s="57">
        <f t="shared" si="87"/>
        <v>2.2195200000000002</v>
      </c>
      <c r="W156" s="57">
        <f t="shared" si="88"/>
        <v>0.22848000000000024</v>
      </c>
    </row>
    <row r="157" spans="2:23" ht="15" x14ac:dyDescent="0.2">
      <c r="B157" s="49" t="str">
        <f>'FDS GX086'!$B$6</f>
        <v>GX086</v>
      </c>
      <c r="C157" s="66" t="s">
        <v>76</v>
      </c>
      <c r="D157" s="67" t="s">
        <v>81</v>
      </c>
      <c r="E157" s="64">
        <v>1340</v>
      </c>
      <c r="F157" s="32" t="s">
        <v>89</v>
      </c>
      <c r="G157" s="70">
        <v>2</v>
      </c>
      <c r="H157" s="32">
        <f t="shared" si="77"/>
        <v>12</v>
      </c>
      <c r="I157" s="51">
        <f t="shared" si="78"/>
        <v>1.1194029850746268</v>
      </c>
      <c r="J157" s="50">
        <f t="shared" si="79"/>
        <v>16080</v>
      </c>
      <c r="K157" s="52">
        <f t="shared" si="80"/>
        <v>3</v>
      </c>
      <c r="L157" s="137"/>
      <c r="O157" s="54">
        <v>0.81600000000000006</v>
      </c>
      <c r="P157" s="54">
        <f t="shared" si="81"/>
        <v>3</v>
      </c>
      <c r="Q157" s="55">
        <f t="shared" si="82"/>
        <v>3</v>
      </c>
      <c r="R157" s="54">
        <f t="shared" si="83"/>
        <v>0</v>
      </c>
      <c r="S157" s="54">
        <f t="shared" si="84"/>
        <v>0</v>
      </c>
      <c r="T157" s="54">
        <f t="shared" si="85"/>
        <v>2.4480000000000004</v>
      </c>
      <c r="U157" s="54">
        <f t="shared" si="86"/>
        <v>0</v>
      </c>
      <c r="V157" s="57">
        <f t="shared" si="87"/>
        <v>2.1868800000000004</v>
      </c>
      <c r="W157" s="57">
        <f t="shared" si="88"/>
        <v>0.26112000000000002</v>
      </c>
    </row>
    <row r="158" spans="2:23" ht="15" x14ac:dyDescent="0.2">
      <c r="B158" s="49" t="str">
        <f>'FDS GX086'!$B$6</f>
        <v>GX086</v>
      </c>
      <c r="C158" s="66" t="s">
        <v>76</v>
      </c>
      <c r="D158" s="67" t="s">
        <v>81</v>
      </c>
      <c r="E158" s="64">
        <v>1310</v>
      </c>
      <c r="F158" s="32" t="s">
        <v>85</v>
      </c>
      <c r="G158" s="70">
        <v>2</v>
      </c>
      <c r="H158" s="32">
        <f t="shared" si="77"/>
        <v>12</v>
      </c>
      <c r="I158" s="51">
        <f t="shared" si="78"/>
        <v>1.1450381679389312</v>
      </c>
      <c r="J158" s="50">
        <f t="shared" si="79"/>
        <v>15720</v>
      </c>
      <c r="K158" s="52">
        <f t="shared" si="80"/>
        <v>3</v>
      </c>
      <c r="L158" s="137"/>
      <c r="O158" s="54">
        <v>0.81600000000000006</v>
      </c>
      <c r="P158" s="54">
        <f t="shared" si="81"/>
        <v>3</v>
      </c>
      <c r="Q158" s="55">
        <f t="shared" si="82"/>
        <v>3</v>
      </c>
      <c r="R158" s="54">
        <f t="shared" si="83"/>
        <v>0</v>
      </c>
      <c r="S158" s="54">
        <f t="shared" si="84"/>
        <v>0</v>
      </c>
      <c r="T158" s="54">
        <f t="shared" si="85"/>
        <v>2.4480000000000004</v>
      </c>
      <c r="U158" s="54">
        <f t="shared" si="86"/>
        <v>0</v>
      </c>
      <c r="V158" s="57">
        <f t="shared" si="87"/>
        <v>2.1379200000000003</v>
      </c>
      <c r="W158" s="57">
        <f t="shared" si="88"/>
        <v>0.31008000000000013</v>
      </c>
    </row>
    <row r="159" spans="2:23" ht="15" x14ac:dyDescent="0.2">
      <c r="B159" s="49" t="str">
        <f>'FDS GX086'!$B$6</f>
        <v>GX086</v>
      </c>
      <c r="C159" s="66" t="s">
        <v>76</v>
      </c>
      <c r="D159" s="67" t="s">
        <v>81</v>
      </c>
      <c r="E159" s="64">
        <v>770</v>
      </c>
      <c r="F159" s="32" t="s">
        <v>85</v>
      </c>
      <c r="G159" s="70">
        <v>2</v>
      </c>
      <c r="H159" s="32">
        <f t="shared" si="77"/>
        <v>12</v>
      </c>
      <c r="I159" s="51">
        <f t="shared" si="78"/>
        <v>1.1131725417439704</v>
      </c>
      <c r="J159" s="50">
        <f t="shared" si="79"/>
        <v>9240</v>
      </c>
      <c r="K159" s="52">
        <f t="shared" si="80"/>
        <v>1.7142857142857144</v>
      </c>
      <c r="L159" s="137"/>
      <c r="O159" s="54">
        <v>0.81600000000000006</v>
      </c>
      <c r="P159" s="54">
        <f t="shared" si="81"/>
        <v>1.7142857142857144</v>
      </c>
      <c r="Q159" s="55">
        <f t="shared" si="82"/>
        <v>1</v>
      </c>
      <c r="R159" s="54">
        <f t="shared" si="83"/>
        <v>0.71428571428571441</v>
      </c>
      <c r="S159" s="54">
        <f t="shared" si="84"/>
        <v>0.28571428571428559</v>
      </c>
      <c r="T159" s="54">
        <f t="shared" si="85"/>
        <v>1.398857142857143</v>
      </c>
      <c r="U159" s="54">
        <f t="shared" si="86"/>
        <v>0.23314285714285707</v>
      </c>
      <c r="V159" s="57">
        <f t="shared" si="87"/>
        <v>1.2566400000000002</v>
      </c>
      <c r="W159" s="57">
        <f t="shared" si="88"/>
        <v>0.14221714285714282</v>
      </c>
    </row>
    <row r="160" spans="2:23" ht="15" x14ac:dyDescent="0.2">
      <c r="B160" s="49" t="str">
        <f>'FDS GX086'!$B$6</f>
        <v>GX086</v>
      </c>
      <c r="C160" s="66" t="s">
        <v>76</v>
      </c>
      <c r="D160" s="67" t="s">
        <v>81</v>
      </c>
      <c r="E160" s="64">
        <v>690</v>
      </c>
      <c r="F160" s="32" t="s">
        <v>85</v>
      </c>
      <c r="G160" s="70">
        <v>2</v>
      </c>
      <c r="H160" s="32">
        <f t="shared" si="77"/>
        <v>12</v>
      </c>
      <c r="I160" s="51">
        <f t="shared" si="78"/>
        <v>1.0869565217391304</v>
      </c>
      <c r="J160" s="50">
        <f t="shared" si="79"/>
        <v>8280</v>
      </c>
      <c r="K160" s="52">
        <f t="shared" si="80"/>
        <v>1.5</v>
      </c>
      <c r="L160" s="137"/>
      <c r="O160" s="54">
        <v>0.81600000000000006</v>
      </c>
      <c r="P160" s="54">
        <f t="shared" si="81"/>
        <v>1.5</v>
      </c>
      <c r="Q160" s="55">
        <f t="shared" si="82"/>
        <v>1</v>
      </c>
      <c r="R160" s="54">
        <f t="shared" si="83"/>
        <v>0.5</v>
      </c>
      <c r="S160" s="54">
        <f t="shared" si="84"/>
        <v>0.5</v>
      </c>
      <c r="T160" s="54">
        <f t="shared" si="85"/>
        <v>1.2240000000000002</v>
      </c>
      <c r="U160" s="54">
        <f t="shared" si="86"/>
        <v>0.40800000000000003</v>
      </c>
      <c r="V160" s="57">
        <f t="shared" si="87"/>
        <v>1.12608</v>
      </c>
      <c r="W160" s="57">
        <f t="shared" si="88"/>
        <v>9.7920000000000229E-2</v>
      </c>
    </row>
    <row r="161" spans="2:23" ht="15" x14ac:dyDescent="0.2">
      <c r="B161" s="49" t="str">
        <f>'FDS GX086'!$B$6</f>
        <v>GX086</v>
      </c>
      <c r="C161" s="66" t="s">
        <v>76</v>
      </c>
      <c r="D161" s="67" t="s">
        <v>81</v>
      </c>
      <c r="E161" s="64">
        <v>660</v>
      </c>
      <c r="F161" s="32" t="s">
        <v>85</v>
      </c>
      <c r="G161" s="70">
        <v>2</v>
      </c>
      <c r="H161" s="32">
        <f t="shared" si="77"/>
        <v>12</v>
      </c>
      <c r="I161" s="51">
        <f t="shared" si="78"/>
        <v>1.0101010101010102</v>
      </c>
      <c r="J161" s="50">
        <f t="shared" si="79"/>
        <v>7920</v>
      </c>
      <c r="K161" s="52">
        <f t="shared" si="80"/>
        <v>1.3333333333333335</v>
      </c>
      <c r="L161" s="137"/>
      <c r="O161" s="54">
        <v>0.81600000000000006</v>
      </c>
      <c r="P161" s="54">
        <f t="shared" si="81"/>
        <v>1.3333333333333335</v>
      </c>
      <c r="Q161" s="55">
        <f t="shared" si="82"/>
        <v>1</v>
      </c>
      <c r="R161" s="54">
        <f t="shared" si="83"/>
        <v>0.33333333333333348</v>
      </c>
      <c r="S161" s="54">
        <f t="shared" si="84"/>
        <v>0.66666666666666652</v>
      </c>
      <c r="T161" s="54">
        <f t="shared" si="85"/>
        <v>1.0880000000000003</v>
      </c>
      <c r="U161" s="54">
        <f t="shared" si="86"/>
        <v>0.54399999999999993</v>
      </c>
      <c r="V161" s="57">
        <f t="shared" si="87"/>
        <v>1.0771200000000001</v>
      </c>
      <c r="W161" s="57">
        <f t="shared" si="88"/>
        <v>1.0880000000000223E-2</v>
      </c>
    </row>
    <row r="162" spans="2:23" ht="15" x14ac:dyDescent="0.2">
      <c r="B162" s="49" t="str">
        <f>'FDS GX086'!$B$6</f>
        <v>GX086</v>
      </c>
      <c r="C162" s="66" t="s">
        <v>76</v>
      </c>
      <c r="D162" s="67" t="s">
        <v>81</v>
      </c>
      <c r="E162" s="64">
        <v>1060</v>
      </c>
      <c r="F162" s="32" t="s">
        <v>85</v>
      </c>
      <c r="G162" s="70">
        <v>2</v>
      </c>
      <c r="H162" s="32">
        <f t="shared" si="77"/>
        <v>12</v>
      </c>
      <c r="I162" s="51">
        <f t="shared" si="78"/>
        <v>1.1320754716981132</v>
      </c>
      <c r="J162" s="50">
        <f t="shared" si="79"/>
        <v>12720</v>
      </c>
      <c r="K162" s="52">
        <f t="shared" si="80"/>
        <v>2.4</v>
      </c>
      <c r="L162" s="137"/>
      <c r="O162" s="54">
        <v>0.81600000000000006</v>
      </c>
      <c r="P162" s="54">
        <f t="shared" si="81"/>
        <v>2.4</v>
      </c>
      <c r="Q162" s="55">
        <f t="shared" si="82"/>
        <v>2</v>
      </c>
      <c r="R162" s="54">
        <f t="shared" si="83"/>
        <v>0.39999999999999991</v>
      </c>
      <c r="S162" s="54">
        <f t="shared" si="84"/>
        <v>0.60000000000000009</v>
      </c>
      <c r="T162" s="54">
        <f t="shared" si="85"/>
        <v>1.9584000000000001</v>
      </c>
      <c r="U162" s="54">
        <f t="shared" si="86"/>
        <v>0.48960000000000009</v>
      </c>
      <c r="V162" s="57">
        <f t="shared" si="87"/>
        <v>1.7299200000000001</v>
      </c>
      <c r="W162" s="57">
        <f t="shared" si="88"/>
        <v>0.22848000000000002</v>
      </c>
    </row>
    <row r="163" spans="2:23" ht="15" x14ac:dyDescent="0.2">
      <c r="B163" s="49" t="str">
        <f>'FDS GX086'!$B$6</f>
        <v>GX086</v>
      </c>
      <c r="C163" s="66" t="s">
        <v>76</v>
      </c>
      <c r="D163" s="67" t="s">
        <v>81</v>
      </c>
      <c r="E163" s="64">
        <v>1110</v>
      </c>
      <c r="F163" s="32" t="s">
        <v>89</v>
      </c>
      <c r="G163" s="70">
        <v>2</v>
      </c>
      <c r="H163" s="32">
        <f t="shared" si="77"/>
        <v>12</v>
      </c>
      <c r="I163" s="51">
        <f t="shared" si="78"/>
        <v>1.0810810810810811</v>
      </c>
      <c r="J163" s="50">
        <f t="shared" si="79"/>
        <v>13320</v>
      </c>
      <c r="K163" s="52">
        <f t="shared" si="80"/>
        <v>2.4</v>
      </c>
      <c r="L163" s="137"/>
      <c r="O163" s="54">
        <v>0.81600000000000006</v>
      </c>
      <c r="P163" s="54">
        <f t="shared" si="81"/>
        <v>2.4</v>
      </c>
      <c r="Q163" s="55">
        <f t="shared" si="82"/>
        <v>2</v>
      </c>
      <c r="R163" s="54">
        <f t="shared" si="83"/>
        <v>0.39999999999999991</v>
      </c>
      <c r="S163" s="54">
        <f t="shared" si="84"/>
        <v>0.60000000000000009</v>
      </c>
      <c r="T163" s="54">
        <f t="shared" si="85"/>
        <v>1.9584000000000001</v>
      </c>
      <c r="U163" s="54">
        <f t="shared" si="86"/>
        <v>0.48960000000000009</v>
      </c>
      <c r="V163" s="57">
        <f t="shared" si="87"/>
        <v>1.8115200000000002</v>
      </c>
      <c r="W163" s="57">
        <f t="shared" si="88"/>
        <v>0.1468799999999999</v>
      </c>
    </row>
    <row r="164" spans="2:23" ht="15" x14ac:dyDescent="0.2">
      <c r="B164" s="49" t="str">
        <f>'FDS GX086'!$B$6</f>
        <v>GX086</v>
      </c>
      <c r="C164" s="66" t="s">
        <v>76</v>
      </c>
      <c r="D164" s="67" t="s">
        <v>81</v>
      </c>
      <c r="E164" s="64">
        <v>2080</v>
      </c>
      <c r="F164" s="32" t="s">
        <v>89</v>
      </c>
      <c r="G164" s="70">
        <v>2</v>
      </c>
      <c r="H164" s="32">
        <f t="shared" si="77"/>
        <v>12</v>
      </c>
      <c r="I164" s="51">
        <f t="shared" si="78"/>
        <v>1.4423076923076923</v>
      </c>
      <c r="J164" s="50">
        <f t="shared" si="79"/>
        <v>24960</v>
      </c>
      <c r="K164" s="52">
        <f t="shared" si="80"/>
        <v>6</v>
      </c>
      <c r="L164" s="137"/>
      <c r="O164" s="54">
        <v>0.81600000000000006</v>
      </c>
      <c r="P164" s="54">
        <f t="shared" si="81"/>
        <v>6</v>
      </c>
      <c r="Q164" s="55">
        <f t="shared" si="82"/>
        <v>6</v>
      </c>
      <c r="R164" s="54">
        <f t="shared" si="83"/>
        <v>0</v>
      </c>
      <c r="S164" s="54">
        <f t="shared" si="84"/>
        <v>0</v>
      </c>
      <c r="T164" s="54">
        <f t="shared" si="85"/>
        <v>4.8960000000000008</v>
      </c>
      <c r="U164" s="54">
        <f t="shared" si="86"/>
        <v>0</v>
      </c>
      <c r="V164" s="57">
        <f t="shared" si="87"/>
        <v>3.3945600000000002</v>
      </c>
      <c r="W164" s="57">
        <f t="shared" si="88"/>
        <v>1.5014400000000006</v>
      </c>
    </row>
    <row r="165" spans="2:23" ht="15" x14ac:dyDescent="0.2">
      <c r="B165" s="49" t="str">
        <f>'FDS GX086'!$B$6</f>
        <v>GX086</v>
      </c>
      <c r="C165" s="66" t="s">
        <v>76</v>
      </c>
      <c r="D165" s="67" t="s">
        <v>81</v>
      </c>
      <c r="E165" s="64">
        <v>2090</v>
      </c>
      <c r="F165" s="32" t="s">
        <v>89</v>
      </c>
      <c r="G165" s="70">
        <v>2</v>
      </c>
      <c r="H165" s="32">
        <f t="shared" si="77"/>
        <v>12</v>
      </c>
      <c r="I165" s="51">
        <f t="shared" si="78"/>
        <v>1.4354066985645932</v>
      </c>
      <c r="J165" s="50">
        <f t="shared" si="79"/>
        <v>25080</v>
      </c>
      <c r="K165" s="52">
        <f t="shared" si="80"/>
        <v>6</v>
      </c>
      <c r="L165" s="137"/>
      <c r="O165" s="54">
        <v>0.81600000000000006</v>
      </c>
      <c r="P165" s="54">
        <f t="shared" si="81"/>
        <v>6</v>
      </c>
      <c r="Q165" s="55">
        <f t="shared" si="82"/>
        <v>6</v>
      </c>
      <c r="R165" s="54">
        <f t="shared" si="83"/>
        <v>0</v>
      </c>
      <c r="S165" s="54">
        <f t="shared" si="84"/>
        <v>0</v>
      </c>
      <c r="T165" s="54">
        <f t="shared" si="85"/>
        <v>4.8960000000000008</v>
      </c>
      <c r="U165" s="54">
        <f t="shared" si="86"/>
        <v>0</v>
      </c>
      <c r="V165" s="57">
        <f t="shared" si="87"/>
        <v>3.4108800000000001</v>
      </c>
      <c r="W165" s="57">
        <f t="shared" si="88"/>
        <v>1.4851200000000007</v>
      </c>
    </row>
    <row r="166" spans="2:23" ht="15" x14ac:dyDescent="0.2">
      <c r="B166" s="49" t="str">
        <f>'FDS GX086'!$B$6</f>
        <v>GX086</v>
      </c>
      <c r="C166" s="66" t="s">
        <v>76</v>
      </c>
      <c r="D166" s="67" t="s">
        <v>81</v>
      </c>
      <c r="E166" s="64">
        <v>380</v>
      </c>
      <c r="F166" s="32" t="s">
        <v>89</v>
      </c>
      <c r="G166" s="70">
        <v>2</v>
      </c>
      <c r="H166" s="32">
        <f t="shared" si="77"/>
        <v>12</v>
      </c>
      <c r="I166" s="51">
        <f t="shared" si="78"/>
        <v>1.0526315789473684</v>
      </c>
      <c r="J166" s="50">
        <f t="shared" si="79"/>
        <v>4560</v>
      </c>
      <c r="K166" s="52">
        <f t="shared" si="80"/>
        <v>0.8</v>
      </c>
      <c r="L166" s="137"/>
      <c r="O166" s="54">
        <v>0.81600000000000006</v>
      </c>
      <c r="P166" s="54">
        <f t="shared" si="81"/>
        <v>0.8</v>
      </c>
      <c r="Q166" s="55">
        <f t="shared" si="82"/>
        <v>0</v>
      </c>
      <c r="R166" s="54">
        <f t="shared" si="83"/>
        <v>0.8</v>
      </c>
      <c r="S166" s="54">
        <f t="shared" si="84"/>
        <v>0.19999999999999996</v>
      </c>
      <c r="T166" s="54">
        <f t="shared" si="85"/>
        <v>0.65280000000000005</v>
      </c>
      <c r="U166" s="54">
        <f t="shared" si="86"/>
        <v>0.16319999999999998</v>
      </c>
      <c r="V166" s="57">
        <f t="shared" si="87"/>
        <v>0.62016000000000004</v>
      </c>
      <c r="W166" s="57">
        <f t="shared" si="88"/>
        <v>3.2640000000000002E-2</v>
      </c>
    </row>
    <row r="167" spans="2:23" ht="15" x14ac:dyDescent="0.2">
      <c r="B167" s="49" t="str">
        <f>'FDS GX086'!$B$6</f>
        <v>GX086</v>
      </c>
      <c r="C167" s="66" t="s">
        <v>76</v>
      </c>
      <c r="D167" s="67" t="s">
        <v>81</v>
      </c>
      <c r="E167" s="64">
        <v>390</v>
      </c>
      <c r="F167" s="32" t="s">
        <v>89</v>
      </c>
      <c r="G167" s="70">
        <v>2</v>
      </c>
      <c r="H167" s="32">
        <f t="shared" si="77"/>
        <v>12</v>
      </c>
      <c r="I167" s="51">
        <f t="shared" si="78"/>
        <v>1.0256410256410255</v>
      </c>
      <c r="J167" s="50">
        <f t="shared" si="79"/>
        <v>4680</v>
      </c>
      <c r="K167" s="52">
        <f t="shared" si="80"/>
        <v>0.8</v>
      </c>
      <c r="L167" s="137"/>
      <c r="O167" s="54">
        <v>0.81600000000000006</v>
      </c>
      <c r="P167" s="54">
        <f t="shared" si="81"/>
        <v>0.8</v>
      </c>
      <c r="Q167" s="55">
        <f t="shared" si="82"/>
        <v>0</v>
      </c>
      <c r="R167" s="54">
        <f t="shared" si="83"/>
        <v>0.8</v>
      </c>
      <c r="S167" s="54">
        <f t="shared" si="84"/>
        <v>0.19999999999999996</v>
      </c>
      <c r="T167" s="54">
        <f t="shared" si="85"/>
        <v>0.65280000000000005</v>
      </c>
      <c r="U167" s="54">
        <f t="shared" si="86"/>
        <v>0.16319999999999998</v>
      </c>
      <c r="V167" s="57">
        <f t="shared" si="87"/>
        <v>0.63648000000000005</v>
      </c>
      <c r="W167" s="57">
        <f t="shared" si="88"/>
        <v>1.6320000000000001E-2</v>
      </c>
    </row>
    <row r="168" spans="2:23" ht="15" x14ac:dyDescent="0.2">
      <c r="B168" s="49" t="str">
        <f>'FDS GX086'!$B$6</f>
        <v>GX086</v>
      </c>
      <c r="C168" s="66" t="s">
        <v>76</v>
      </c>
      <c r="D168" s="67" t="s">
        <v>81</v>
      </c>
      <c r="E168" s="64">
        <v>730</v>
      </c>
      <c r="F168" s="32" t="s">
        <v>89</v>
      </c>
      <c r="G168" s="70">
        <v>2</v>
      </c>
      <c r="H168" s="32">
        <f t="shared" si="77"/>
        <v>12</v>
      </c>
      <c r="I168" s="51">
        <f t="shared" si="78"/>
        <v>1.0273972602739727</v>
      </c>
      <c r="J168" s="50">
        <f t="shared" si="79"/>
        <v>8760</v>
      </c>
      <c r="K168" s="52">
        <f t="shared" si="80"/>
        <v>1.5000000000000002</v>
      </c>
      <c r="L168" s="137"/>
      <c r="O168" s="54">
        <v>0.81600000000000006</v>
      </c>
      <c r="P168" s="54">
        <f t="shared" si="81"/>
        <v>1.5000000000000002</v>
      </c>
      <c r="Q168" s="55">
        <f t="shared" si="82"/>
        <v>1</v>
      </c>
      <c r="R168" s="54">
        <f t="shared" si="83"/>
        <v>0.50000000000000022</v>
      </c>
      <c r="S168" s="54">
        <f t="shared" si="84"/>
        <v>0.49999999999999978</v>
      </c>
      <c r="T168" s="54">
        <f t="shared" si="85"/>
        <v>1.2240000000000002</v>
      </c>
      <c r="U168" s="54">
        <f t="shared" si="86"/>
        <v>0.40799999999999986</v>
      </c>
      <c r="V168" s="57">
        <f t="shared" si="87"/>
        <v>1.19136</v>
      </c>
      <c r="W168" s="57">
        <f t="shared" si="88"/>
        <v>3.2640000000000224E-2</v>
      </c>
    </row>
    <row r="169" spans="2:23" ht="15" x14ac:dyDescent="0.2">
      <c r="B169" s="49" t="str">
        <f>'FDS GX086'!$B$6</f>
        <v>GX086</v>
      </c>
      <c r="C169" s="66" t="s">
        <v>76</v>
      </c>
      <c r="D169" s="67" t="s">
        <v>81</v>
      </c>
      <c r="E169" s="64">
        <v>400</v>
      </c>
      <c r="F169" s="32" t="s">
        <v>89</v>
      </c>
      <c r="G169" s="70">
        <v>4</v>
      </c>
      <c r="H169" s="32">
        <f t="shared" si="77"/>
        <v>24</v>
      </c>
      <c r="I169" s="51">
        <f t="shared" si="78"/>
        <v>1</v>
      </c>
      <c r="J169" s="50">
        <f t="shared" si="79"/>
        <v>9600</v>
      </c>
      <c r="K169" s="52">
        <f t="shared" si="80"/>
        <v>1.6</v>
      </c>
      <c r="L169" s="137"/>
      <c r="O169" s="54">
        <v>0.81600000000000006</v>
      </c>
      <c r="P169" s="54">
        <f t="shared" si="81"/>
        <v>1.6</v>
      </c>
      <c r="Q169" s="55">
        <f t="shared" si="82"/>
        <v>1</v>
      </c>
      <c r="R169" s="54">
        <f t="shared" si="83"/>
        <v>0.60000000000000009</v>
      </c>
      <c r="S169" s="54">
        <f t="shared" si="84"/>
        <v>0.39999999999999991</v>
      </c>
      <c r="T169" s="54">
        <f t="shared" si="85"/>
        <v>1.3056000000000001</v>
      </c>
      <c r="U169" s="54">
        <f t="shared" si="86"/>
        <v>0.32639999999999997</v>
      </c>
      <c r="V169" s="57">
        <f t="shared" si="87"/>
        <v>1.3056000000000001</v>
      </c>
      <c r="W169" s="57">
        <f t="shared" si="88"/>
        <v>0</v>
      </c>
    </row>
    <row r="170" spans="2:23" ht="15" x14ac:dyDescent="0.2">
      <c r="B170" s="49" t="str">
        <f>'FDS GX086'!$B$6</f>
        <v>GX086</v>
      </c>
      <c r="C170" s="66" t="s">
        <v>76</v>
      </c>
      <c r="D170" s="67" t="s">
        <v>81</v>
      </c>
      <c r="E170" s="64">
        <v>410</v>
      </c>
      <c r="F170" s="32" t="s">
        <v>89</v>
      </c>
      <c r="G170" s="70">
        <v>2</v>
      </c>
      <c r="H170" s="32">
        <f t="shared" si="77"/>
        <v>12</v>
      </c>
      <c r="I170" s="51">
        <f t="shared" si="78"/>
        <v>1.0452961672473868</v>
      </c>
      <c r="J170" s="50">
        <f t="shared" si="79"/>
        <v>4920</v>
      </c>
      <c r="K170" s="52">
        <f t="shared" si="80"/>
        <v>0.85714285714285721</v>
      </c>
      <c r="L170" s="137"/>
      <c r="O170" s="54">
        <v>0.81600000000000006</v>
      </c>
      <c r="P170" s="54">
        <f t="shared" si="81"/>
        <v>0.85714285714285721</v>
      </c>
      <c r="Q170" s="55">
        <f t="shared" si="82"/>
        <v>0</v>
      </c>
      <c r="R170" s="54">
        <f t="shared" si="83"/>
        <v>0.85714285714285721</v>
      </c>
      <c r="S170" s="54">
        <f t="shared" si="84"/>
        <v>0.14285714285714279</v>
      </c>
      <c r="T170" s="54">
        <f t="shared" si="85"/>
        <v>0.69942857142857151</v>
      </c>
      <c r="U170" s="54">
        <f t="shared" si="86"/>
        <v>0.11657142857142853</v>
      </c>
      <c r="V170" s="57">
        <f t="shared" si="87"/>
        <v>0.66912000000000005</v>
      </c>
      <c r="W170" s="57">
        <f t="shared" si="88"/>
        <v>3.0308571428571462E-2</v>
      </c>
    </row>
    <row r="171" spans="2:23" ht="15" x14ac:dyDescent="0.2">
      <c r="B171" s="49" t="str">
        <f>'FDS GX086'!$B$6</f>
        <v>GX086</v>
      </c>
      <c r="C171" s="66" t="s">
        <v>76</v>
      </c>
      <c r="D171" s="67" t="s">
        <v>81</v>
      </c>
      <c r="E171" s="64">
        <v>330</v>
      </c>
      <c r="F171" s="32" t="s">
        <v>89</v>
      </c>
      <c r="G171" s="70">
        <v>2</v>
      </c>
      <c r="H171" s="32">
        <f t="shared" si="77"/>
        <v>12</v>
      </c>
      <c r="I171" s="51">
        <f t="shared" si="78"/>
        <v>1.0101010101010102</v>
      </c>
      <c r="J171" s="50">
        <f t="shared" si="79"/>
        <v>3960</v>
      </c>
      <c r="K171" s="52">
        <f t="shared" si="80"/>
        <v>0.66666666666666674</v>
      </c>
      <c r="L171" s="137"/>
      <c r="O171" s="54">
        <v>0.81600000000000006</v>
      </c>
      <c r="P171" s="54">
        <f t="shared" si="81"/>
        <v>0.66666666666666674</v>
      </c>
      <c r="Q171" s="55">
        <f t="shared" si="82"/>
        <v>0</v>
      </c>
      <c r="R171" s="54">
        <f t="shared" si="83"/>
        <v>0.66666666666666674</v>
      </c>
      <c r="S171" s="54">
        <f t="shared" si="84"/>
        <v>0.33333333333333326</v>
      </c>
      <c r="T171" s="54">
        <f t="shared" si="85"/>
        <v>0.54400000000000015</v>
      </c>
      <c r="U171" s="54">
        <f t="shared" si="86"/>
        <v>0.27199999999999996</v>
      </c>
      <c r="V171" s="57">
        <f t="shared" si="87"/>
        <v>0.53856000000000004</v>
      </c>
      <c r="W171" s="57">
        <f t="shared" si="88"/>
        <v>5.4400000000001114E-3</v>
      </c>
    </row>
    <row r="172" spans="2:23" ht="15" x14ac:dyDescent="0.2">
      <c r="B172" s="49" t="str">
        <f>'FDS GX086'!$B$6</f>
        <v>GX086</v>
      </c>
      <c r="C172" s="66" t="s">
        <v>76</v>
      </c>
      <c r="D172" s="67" t="s">
        <v>81</v>
      </c>
      <c r="E172" s="64">
        <v>930</v>
      </c>
      <c r="F172" s="32" t="s">
        <v>85</v>
      </c>
      <c r="G172" s="70">
        <v>2</v>
      </c>
      <c r="H172" s="32">
        <f t="shared" si="77"/>
        <v>12</v>
      </c>
      <c r="I172" s="51">
        <f t="shared" si="78"/>
        <v>1.075268817204301</v>
      </c>
      <c r="J172" s="50">
        <f t="shared" si="79"/>
        <v>11160</v>
      </c>
      <c r="K172" s="52">
        <f t="shared" si="80"/>
        <v>2</v>
      </c>
      <c r="L172" s="137"/>
      <c r="O172" s="54">
        <v>0.81600000000000006</v>
      </c>
      <c r="P172" s="54">
        <f t="shared" si="81"/>
        <v>2</v>
      </c>
      <c r="Q172" s="55">
        <f t="shared" si="82"/>
        <v>2</v>
      </c>
      <c r="R172" s="54">
        <f t="shared" si="83"/>
        <v>0</v>
      </c>
      <c r="S172" s="54">
        <f t="shared" si="84"/>
        <v>0</v>
      </c>
      <c r="T172" s="54">
        <f t="shared" si="85"/>
        <v>1.6320000000000001</v>
      </c>
      <c r="U172" s="54">
        <f t="shared" si="86"/>
        <v>0</v>
      </c>
      <c r="V172" s="57">
        <f t="shared" si="87"/>
        <v>1.5177600000000002</v>
      </c>
      <c r="W172" s="57">
        <f t="shared" si="88"/>
        <v>0.1142399999999999</v>
      </c>
    </row>
    <row r="173" spans="2:23" ht="15" x14ac:dyDescent="0.2">
      <c r="B173" s="49" t="str">
        <f>'FDS GX086'!$B$6</f>
        <v>GX086</v>
      </c>
      <c r="C173" s="66" t="s">
        <v>76</v>
      </c>
      <c r="D173" s="67" t="s">
        <v>81</v>
      </c>
      <c r="E173" s="64">
        <v>1450</v>
      </c>
      <c r="F173" s="32" t="s">
        <v>85</v>
      </c>
      <c r="G173" s="70">
        <v>2</v>
      </c>
      <c r="H173" s="32">
        <f t="shared" si="77"/>
        <v>12</v>
      </c>
      <c r="I173" s="51">
        <f t="shared" si="78"/>
        <v>1.0344827586206897</v>
      </c>
      <c r="J173" s="50">
        <f t="shared" si="79"/>
        <v>17400</v>
      </c>
      <c r="K173" s="52">
        <f t="shared" si="80"/>
        <v>3</v>
      </c>
      <c r="L173" s="137"/>
      <c r="O173" s="54">
        <v>0.81600000000000006</v>
      </c>
      <c r="P173" s="54">
        <f t="shared" si="81"/>
        <v>3</v>
      </c>
      <c r="Q173" s="55">
        <f t="shared" si="82"/>
        <v>3</v>
      </c>
      <c r="R173" s="54">
        <f t="shared" si="83"/>
        <v>0</v>
      </c>
      <c r="S173" s="54">
        <f t="shared" si="84"/>
        <v>0</v>
      </c>
      <c r="T173" s="54">
        <f t="shared" si="85"/>
        <v>2.4480000000000004</v>
      </c>
      <c r="U173" s="54">
        <f t="shared" si="86"/>
        <v>0</v>
      </c>
      <c r="V173" s="57">
        <f t="shared" si="87"/>
        <v>2.3664000000000001</v>
      </c>
      <c r="W173" s="57">
        <f t="shared" si="88"/>
        <v>8.1600000000000339E-2</v>
      </c>
    </row>
    <row r="174" spans="2:23" ht="15" x14ac:dyDescent="0.2">
      <c r="B174" s="49" t="str">
        <f>'FDS GX086'!$B$6</f>
        <v>GX086</v>
      </c>
      <c r="C174" s="66" t="s">
        <v>76</v>
      </c>
      <c r="D174" s="67" t="s">
        <v>81</v>
      </c>
      <c r="E174" s="64">
        <v>1370</v>
      </c>
      <c r="F174" s="32" t="s">
        <v>85</v>
      </c>
      <c r="G174" s="70">
        <v>2</v>
      </c>
      <c r="H174" s="32">
        <f t="shared" si="77"/>
        <v>12</v>
      </c>
      <c r="I174" s="51">
        <f t="shared" si="78"/>
        <v>1.0948905109489051</v>
      </c>
      <c r="J174" s="50">
        <f t="shared" si="79"/>
        <v>16440</v>
      </c>
      <c r="K174" s="52">
        <f t="shared" si="80"/>
        <v>3</v>
      </c>
      <c r="L174" s="137"/>
      <c r="O174" s="54">
        <v>0.81600000000000006</v>
      </c>
      <c r="P174" s="54">
        <f t="shared" si="81"/>
        <v>3</v>
      </c>
      <c r="Q174" s="55">
        <f t="shared" si="82"/>
        <v>3</v>
      </c>
      <c r="R174" s="54">
        <f t="shared" si="83"/>
        <v>0</v>
      </c>
      <c r="S174" s="54">
        <f t="shared" si="84"/>
        <v>0</v>
      </c>
      <c r="T174" s="54">
        <f t="shared" si="85"/>
        <v>2.4480000000000004</v>
      </c>
      <c r="U174" s="54">
        <f t="shared" si="86"/>
        <v>0</v>
      </c>
      <c r="V174" s="57">
        <f t="shared" si="87"/>
        <v>2.2358400000000005</v>
      </c>
      <c r="W174" s="57">
        <f t="shared" si="88"/>
        <v>0.2121599999999999</v>
      </c>
    </row>
    <row r="175" spans="2:23" ht="15" x14ac:dyDescent="0.2">
      <c r="B175" s="49" t="str">
        <f>'FDS GX086'!$B$6</f>
        <v>GX086</v>
      </c>
      <c r="C175" s="66" t="s">
        <v>76</v>
      </c>
      <c r="D175" s="67" t="s">
        <v>81</v>
      </c>
      <c r="E175" s="64">
        <v>1520</v>
      </c>
      <c r="F175" s="32" t="s">
        <v>85</v>
      </c>
      <c r="G175" s="70">
        <v>2</v>
      </c>
      <c r="H175" s="32">
        <f t="shared" si="77"/>
        <v>12</v>
      </c>
      <c r="I175" s="51">
        <f t="shared" si="78"/>
        <v>1.3157894736842106</v>
      </c>
      <c r="J175" s="50">
        <f t="shared" si="79"/>
        <v>18240</v>
      </c>
      <c r="K175" s="52">
        <f t="shared" si="80"/>
        <v>4</v>
      </c>
      <c r="L175" s="137"/>
      <c r="O175" s="54">
        <v>0.81600000000000006</v>
      </c>
      <c r="P175" s="54">
        <f t="shared" si="81"/>
        <v>4</v>
      </c>
      <c r="Q175" s="55">
        <f t="shared" si="82"/>
        <v>4</v>
      </c>
      <c r="R175" s="54">
        <f t="shared" si="83"/>
        <v>0</v>
      </c>
      <c r="S175" s="54">
        <f t="shared" si="84"/>
        <v>0</v>
      </c>
      <c r="T175" s="54">
        <f t="shared" si="85"/>
        <v>3.2640000000000002</v>
      </c>
      <c r="U175" s="54">
        <f t="shared" si="86"/>
        <v>0</v>
      </c>
      <c r="V175" s="57">
        <f t="shared" si="87"/>
        <v>2.4806400000000002</v>
      </c>
      <c r="W175" s="57">
        <f t="shared" si="88"/>
        <v>0.78336000000000006</v>
      </c>
    </row>
    <row r="176" spans="2:23" ht="15" x14ac:dyDescent="0.2">
      <c r="B176" s="49" t="str">
        <f>'FDS GX086'!$B$6</f>
        <v>GX086</v>
      </c>
      <c r="C176" s="66" t="s">
        <v>76</v>
      </c>
      <c r="D176" s="67" t="s">
        <v>81</v>
      </c>
      <c r="E176" s="64">
        <v>1650</v>
      </c>
      <c r="F176" s="32" t="s">
        <v>85</v>
      </c>
      <c r="G176" s="70">
        <v>2</v>
      </c>
      <c r="H176" s="32">
        <f t="shared" si="77"/>
        <v>12</v>
      </c>
      <c r="I176" s="51">
        <f t="shared" si="78"/>
        <v>1.2121212121212122</v>
      </c>
      <c r="J176" s="50">
        <f t="shared" si="79"/>
        <v>19800</v>
      </c>
      <c r="K176" s="52">
        <f t="shared" si="80"/>
        <v>4</v>
      </c>
      <c r="L176" s="137"/>
      <c r="O176" s="54">
        <v>0.81600000000000006</v>
      </c>
      <c r="P176" s="54">
        <f t="shared" si="81"/>
        <v>4</v>
      </c>
      <c r="Q176" s="55">
        <f t="shared" si="82"/>
        <v>4</v>
      </c>
      <c r="R176" s="54">
        <f t="shared" si="83"/>
        <v>0</v>
      </c>
      <c r="S176" s="54">
        <f t="shared" si="84"/>
        <v>0</v>
      </c>
      <c r="T176" s="54">
        <f t="shared" si="85"/>
        <v>3.2640000000000002</v>
      </c>
      <c r="U176" s="54">
        <f t="shared" si="86"/>
        <v>0</v>
      </c>
      <c r="V176" s="57">
        <f t="shared" si="87"/>
        <v>2.6928000000000001</v>
      </c>
      <c r="W176" s="57">
        <f t="shared" si="88"/>
        <v>0.57120000000000015</v>
      </c>
    </row>
    <row r="177" spans="2:23" ht="15" x14ac:dyDescent="0.2">
      <c r="B177" s="49" t="str">
        <f>'FDS GX086'!$B$6</f>
        <v>GX086</v>
      </c>
      <c r="C177" s="66" t="s">
        <v>76</v>
      </c>
      <c r="D177" s="67" t="s">
        <v>81</v>
      </c>
      <c r="E177" s="64">
        <v>2000</v>
      </c>
      <c r="F177" s="32" t="s">
        <v>85</v>
      </c>
      <c r="G177" s="70">
        <v>2</v>
      </c>
      <c r="H177" s="32">
        <f t="shared" si="77"/>
        <v>12</v>
      </c>
      <c r="I177" s="51">
        <f t="shared" si="78"/>
        <v>1</v>
      </c>
      <c r="J177" s="50">
        <f t="shared" si="79"/>
        <v>24000</v>
      </c>
      <c r="K177" s="52">
        <f t="shared" si="80"/>
        <v>4</v>
      </c>
      <c r="L177" s="137"/>
      <c r="O177" s="54">
        <v>0.81600000000000006</v>
      </c>
      <c r="P177" s="54">
        <f t="shared" si="81"/>
        <v>4</v>
      </c>
      <c r="Q177" s="55">
        <f t="shared" si="82"/>
        <v>4</v>
      </c>
      <c r="R177" s="54">
        <f t="shared" si="83"/>
        <v>0</v>
      </c>
      <c r="S177" s="54">
        <f t="shared" si="84"/>
        <v>0</v>
      </c>
      <c r="T177" s="54">
        <f t="shared" si="85"/>
        <v>3.2640000000000002</v>
      </c>
      <c r="U177" s="54">
        <f t="shared" si="86"/>
        <v>0</v>
      </c>
      <c r="V177" s="57">
        <f t="shared" si="87"/>
        <v>3.2640000000000002</v>
      </c>
      <c r="W177" s="57">
        <f t="shared" si="88"/>
        <v>0</v>
      </c>
    </row>
    <row r="178" spans="2:23" ht="15" x14ac:dyDescent="0.2">
      <c r="B178" s="49" t="str">
        <f>'FDS GX086'!$B$6</f>
        <v>GX086</v>
      </c>
      <c r="C178" s="66" t="s">
        <v>76</v>
      </c>
      <c r="D178" s="67" t="s">
        <v>81</v>
      </c>
      <c r="E178" s="64">
        <v>1520</v>
      </c>
      <c r="F178" s="32" t="s">
        <v>85</v>
      </c>
      <c r="G178" s="70">
        <v>2</v>
      </c>
      <c r="H178" s="32">
        <f t="shared" si="77"/>
        <v>12</v>
      </c>
      <c r="I178" s="51">
        <f t="shared" si="78"/>
        <v>1.3157894736842106</v>
      </c>
      <c r="J178" s="50">
        <f t="shared" si="79"/>
        <v>18240</v>
      </c>
      <c r="K178" s="52">
        <f t="shared" si="80"/>
        <v>4</v>
      </c>
      <c r="L178" s="137"/>
      <c r="O178" s="54">
        <v>0.81600000000000006</v>
      </c>
      <c r="P178" s="54">
        <f t="shared" si="81"/>
        <v>4</v>
      </c>
      <c r="Q178" s="55">
        <f t="shared" si="82"/>
        <v>4</v>
      </c>
      <c r="R178" s="54">
        <f t="shared" si="83"/>
        <v>0</v>
      </c>
      <c r="S178" s="54">
        <f t="shared" si="84"/>
        <v>0</v>
      </c>
      <c r="T178" s="54">
        <f t="shared" si="85"/>
        <v>3.2640000000000002</v>
      </c>
      <c r="U178" s="54">
        <f t="shared" si="86"/>
        <v>0</v>
      </c>
      <c r="V178" s="57">
        <f t="shared" si="87"/>
        <v>2.4806400000000002</v>
      </c>
      <c r="W178" s="57">
        <f t="shared" si="88"/>
        <v>0.78336000000000006</v>
      </c>
    </row>
    <row r="179" spans="2:23" ht="15" x14ac:dyDescent="0.2">
      <c r="B179" s="49" t="str">
        <f>'FDS GX086'!$B$6</f>
        <v>GX086</v>
      </c>
      <c r="C179" s="66" t="s">
        <v>76</v>
      </c>
      <c r="D179" s="67" t="s">
        <v>81</v>
      </c>
      <c r="E179" s="64">
        <v>210</v>
      </c>
      <c r="F179" s="32" t="s">
        <v>89</v>
      </c>
      <c r="G179" s="70">
        <v>4</v>
      </c>
      <c r="H179" s="32">
        <f t="shared" si="77"/>
        <v>24</v>
      </c>
      <c r="I179" s="51">
        <f t="shared" si="78"/>
        <v>1.0204081632653061</v>
      </c>
      <c r="J179" s="50">
        <f t="shared" si="79"/>
        <v>5040</v>
      </c>
      <c r="K179" s="52">
        <f t="shared" si="80"/>
        <v>0.85714285714285721</v>
      </c>
      <c r="L179" s="137"/>
      <c r="O179" s="54">
        <v>0.81600000000000006</v>
      </c>
      <c r="P179" s="54">
        <f t="shared" si="81"/>
        <v>0.85714285714285721</v>
      </c>
      <c r="Q179" s="55">
        <f t="shared" si="82"/>
        <v>0</v>
      </c>
      <c r="R179" s="54">
        <f t="shared" si="83"/>
        <v>0.85714285714285721</v>
      </c>
      <c r="S179" s="54">
        <f t="shared" si="84"/>
        <v>0.14285714285714279</v>
      </c>
      <c r="T179" s="54">
        <f t="shared" si="85"/>
        <v>0.69942857142857151</v>
      </c>
      <c r="U179" s="54">
        <f t="shared" si="86"/>
        <v>0.11657142857142853</v>
      </c>
      <c r="V179" s="57">
        <f t="shared" si="87"/>
        <v>0.68544000000000005</v>
      </c>
      <c r="W179" s="57">
        <f t="shared" si="88"/>
        <v>1.3988571428571461E-2</v>
      </c>
    </row>
    <row r="180" spans="2:23" ht="15" x14ac:dyDescent="0.2">
      <c r="B180" s="49" t="str">
        <f>'FDS GX086'!$B$6</f>
        <v>GX086</v>
      </c>
      <c r="C180" s="66" t="s">
        <v>76</v>
      </c>
      <c r="D180" s="67" t="s">
        <v>81</v>
      </c>
      <c r="E180" s="64">
        <v>260</v>
      </c>
      <c r="F180" s="32" t="s">
        <v>89</v>
      </c>
      <c r="G180" s="70">
        <v>2</v>
      </c>
      <c r="H180" s="32">
        <f t="shared" si="77"/>
        <v>12</v>
      </c>
      <c r="I180" s="51">
        <f t="shared" si="78"/>
        <v>1.0033444816053512</v>
      </c>
      <c r="J180" s="50">
        <f t="shared" si="79"/>
        <v>3120</v>
      </c>
      <c r="K180" s="52">
        <f t="shared" si="80"/>
        <v>0.52173913043478259</v>
      </c>
      <c r="L180" s="137"/>
      <c r="O180" s="54">
        <v>0.81600000000000006</v>
      </c>
      <c r="P180" s="54">
        <f t="shared" si="81"/>
        <v>0.52173913043478259</v>
      </c>
      <c r="Q180" s="55">
        <f t="shared" si="82"/>
        <v>0</v>
      </c>
      <c r="R180" s="54">
        <f t="shared" si="83"/>
        <v>0.52173913043478259</v>
      </c>
      <c r="S180" s="54">
        <f t="shared" si="84"/>
        <v>0.47826086956521741</v>
      </c>
      <c r="T180" s="54">
        <f t="shared" si="85"/>
        <v>0.42573913043478262</v>
      </c>
      <c r="U180" s="54">
        <f t="shared" si="86"/>
        <v>0.39026086956521744</v>
      </c>
      <c r="V180" s="57">
        <f t="shared" si="87"/>
        <v>0.42432000000000003</v>
      </c>
      <c r="W180" s="57">
        <f t="shared" si="88"/>
        <v>1.4191304347825895E-3</v>
      </c>
    </row>
    <row r="181" spans="2:23" ht="15" x14ac:dyDescent="0.2">
      <c r="B181" s="49" t="str">
        <f>'FDS GX086'!$B$6</f>
        <v>GX086</v>
      </c>
      <c r="C181" s="66" t="s">
        <v>76</v>
      </c>
      <c r="D181" s="67" t="s">
        <v>81</v>
      </c>
      <c r="E181" s="64">
        <v>50</v>
      </c>
      <c r="F181" s="32" t="s">
        <v>89</v>
      </c>
      <c r="G181" s="70">
        <v>2</v>
      </c>
      <c r="H181" s="32">
        <f t="shared" si="77"/>
        <v>12</v>
      </c>
      <c r="I181" s="51">
        <f t="shared" si="78"/>
        <v>1</v>
      </c>
      <c r="J181" s="50">
        <f t="shared" si="79"/>
        <v>600</v>
      </c>
      <c r="K181" s="52">
        <f t="shared" si="80"/>
        <v>0.1</v>
      </c>
      <c r="L181" s="137"/>
      <c r="O181" s="54">
        <v>0.81600000000000006</v>
      </c>
      <c r="P181" s="54">
        <f t="shared" si="81"/>
        <v>0.1</v>
      </c>
      <c r="Q181" s="55">
        <f t="shared" si="82"/>
        <v>0</v>
      </c>
      <c r="R181" s="54">
        <f t="shared" si="83"/>
        <v>0.1</v>
      </c>
      <c r="S181" s="54">
        <f t="shared" si="84"/>
        <v>0.9</v>
      </c>
      <c r="T181" s="54">
        <f t="shared" si="85"/>
        <v>8.1600000000000006E-2</v>
      </c>
      <c r="U181" s="54">
        <f t="shared" si="86"/>
        <v>0.73440000000000005</v>
      </c>
      <c r="V181" s="57">
        <f t="shared" si="87"/>
        <v>8.1600000000000006E-2</v>
      </c>
      <c r="W181" s="57">
        <f t="shared" si="88"/>
        <v>0</v>
      </c>
    </row>
    <row r="182" spans="2:23" ht="15" x14ac:dyDescent="0.2">
      <c r="B182" s="49" t="str">
        <f>'FDS GX086'!$B$6</f>
        <v>GX086</v>
      </c>
      <c r="C182" s="66" t="s">
        <v>76</v>
      </c>
      <c r="D182" s="67" t="s">
        <v>81</v>
      </c>
      <c r="E182" s="64">
        <v>160</v>
      </c>
      <c r="F182" s="32" t="s">
        <v>89</v>
      </c>
      <c r="G182" s="70">
        <v>2</v>
      </c>
      <c r="H182" s="32">
        <f t="shared" si="77"/>
        <v>12</v>
      </c>
      <c r="I182" s="51">
        <f t="shared" si="78"/>
        <v>1.0135135135135136</v>
      </c>
      <c r="J182" s="50">
        <f t="shared" si="79"/>
        <v>1920</v>
      </c>
      <c r="K182" s="52">
        <f t="shared" si="80"/>
        <v>0.32432432432432434</v>
      </c>
      <c r="L182" s="137"/>
      <c r="O182" s="54">
        <v>0.81600000000000006</v>
      </c>
      <c r="P182" s="54">
        <f t="shared" si="81"/>
        <v>0.32432432432432434</v>
      </c>
      <c r="Q182" s="55">
        <f t="shared" si="82"/>
        <v>0</v>
      </c>
      <c r="R182" s="54">
        <f t="shared" si="83"/>
        <v>0.32432432432432434</v>
      </c>
      <c r="S182" s="54">
        <f t="shared" si="84"/>
        <v>0.67567567567567566</v>
      </c>
      <c r="T182" s="54">
        <f t="shared" si="85"/>
        <v>0.26464864864864868</v>
      </c>
      <c r="U182" s="54">
        <f t="shared" si="86"/>
        <v>0.55135135135135138</v>
      </c>
      <c r="V182" s="57">
        <f t="shared" si="87"/>
        <v>0.26112000000000002</v>
      </c>
      <c r="W182" s="57">
        <f t="shared" si="88"/>
        <v>3.5286486486486579E-3</v>
      </c>
    </row>
    <row r="183" spans="2:23" ht="15" x14ac:dyDescent="0.2">
      <c r="B183" s="49" t="str">
        <f>'FDS GX086'!$B$6</f>
        <v>GX086</v>
      </c>
      <c r="C183" s="66" t="s">
        <v>76</v>
      </c>
      <c r="D183" s="67" t="s">
        <v>81</v>
      </c>
      <c r="E183" s="64">
        <v>310</v>
      </c>
      <c r="F183" s="32" t="s">
        <v>89</v>
      </c>
      <c r="G183" s="70">
        <v>2</v>
      </c>
      <c r="H183" s="32">
        <f t="shared" si="77"/>
        <v>12</v>
      </c>
      <c r="I183" s="51">
        <f t="shared" si="78"/>
        <v>1.0186757215619695</v>
      </c>
      <c r="J183" s="50">
        <f t="shared" si="79"/>
        <v>3720</v>
      </c>
      <c r="K183" s="52">
        <f t="shared" si="80"/>
        <v>0.63157894736842113</v>
      </c>
      <c r="L183" s="137"/>
      <c r="O183" s="54">
        <v>0.81600000000000006</v>
      </c>
      <c r="P183" s="54">
        <f t="shared" si="81"/>
        <v>0.63157894736842113</v>
      </c>
      <c r="Q183" s="55">
        <f t="shared" si="82"/>
        <v>0</v>
      </c>
      <c r="R183" s="54">
        <f t="shared" si="83"/>
        <v>0.63157894736842113</v>
      </c>
      <c r="S183" s="54">
        <f t="shared" si="84"/>
        <v>0.36842105263157887</v>
      </c>
      <c r="T183" s="54">
        <f t="shared" si="85"/>
        <v>0.5153684210526317</v>
      </c>
      <c r="U183" s="54">
        <f t="shared" si="86"/>
        <v>0.30063157894736836</v>
      </c>
      <c r="V183" s="57">
        <f t="shared" si="87"/>
        <v>0.50592000000000004</v>
      </c>
      <c r="W183" s="57">
        <f t="shared" si="88"/>
        <v>9.4484210526316614E-3</v>
      </c>
    </row>
    <row r="184" spans="2:23" ht="15" x14ac:dyDescent="0.2">
      <c r="B184" s="49" t="str">
        <f>'FDS GX086'!$B$6</f>
        <v>GX086</v>
      </c>
      <c r="C184" s="66" t="s">
        <v>76</v>
      </c>
      <c r="D184" s="67" t="s">
        <v>81</v>
      </c>
      <c r="E184" s="64">
        <v>780</v>
      </c>
      <c r="F184" s="32" t="s">
        <v>89</v>
      </c>
      <c r="G184" s="70">
        <v>2</v>
      </c>
      <c r="H184" s="32">
        <f t="shared" si="77"/>
        <v>12</v>
      </c>
      <c r="I184" s="51">
        <f t="shared" si="78"/>
        <v>1.098901098901099</v>
      </c>
      <c r="J184" s="50">
        <f t="shared" si="79"/>
        <v>9360</v>
      </c>
      <c r="K184" s="52">
        <f t="shared" si="80"/>
        <v>1.7142857142857144</v>
      </c>
      <c r="L184" s="137"/>
      <c r="O184" s="54">
        <v>0.81600000000000006</v>
      </c>
      <c r="P184" s="54">
        <f t="shared" si="81"/>
        <v>1.7142857142857144</v>
      </c>
      <c r="Q184" s="55">
        <f t="shared" si="82"/>
        <v>1</v>
      </c>
      <c r="R184" s="54">
        <f t="shared" si="83"/>
        <v>0.71428571428571441</v>
      </c>
      <c r="S184" s="54">
        <f t="shared" si="84"/>
        <v>0.28571428571428559</v>
      </c>
      <c r="T184" s="54">
        <f t="shared" si="85"/>
        <v>1.398857142857143</v>
      </c>
      <c r="U184" s="54">
        <f t="shared" si="86"/>
        <v>0.23314285714285707</v>
      </c>
      <c r="V184" s="57">
        <f t="shared" si="87"/>
        <v>1.2729600000000001</v>
      </c>
      <c r="W184" s="57">
        <f t="shared" si="88"/>
        <v>0.12589714285714293</v>
      </c>
    </row>
    <row r="185" spans="2:23" ht="15" x14ac:dyDescent="0.2">
      <c r="B185" s="49" t="str">
        <f>'FDS GX086'!$B$6</f>
        <v>GX086</v>
      </c>
      <c r="C185" s="66" t="s">
        <v>76</v>
      </c>
      <c r="D185" s="67" t="s">
        <v>81</v>
      </c>
      <c r="E185" s="64">
        <v>700</v>
      </c>
      <c r="F185" s="32" t="s">
        <v>89</v>
      </c>
      <c r="G185" s="70">
        <v>2</v>
      </c>
      <c r="H185" s="32">
        <f t="shared" si="77"/>
        <v>12</v>
      </c>
      <c r="I185" s="51">
        <f t="shared" si="78"/>
        <v>1.0714285714285714</v>
      </c>
      <c r="J185" s="50">
        <f t="shared" si="79"/>
        <v>8400</v>
      </c>
      <c r="K185" s="52">
        <f t="shared" si="80"/>
        <v>1.5</v>
      </c>
      <c r="L185" s="137"/>
      <c r="O185" s="54">
        <v>0.81600000000000006</v>
      </c>
      <c r="P185" s="54">
        <f t="shared" si="81"/>
        <v>1.5</v>
      </c>
      <c r="Q185" s="55">
        <f t="shared" si="82"/>
        <v>1</v>
      </c>
      <c r="R185" s="54">
        <f t="shared" si="83"/>
        <v>0.5</v>
      </c>
      <c r="S185" s="54">
        <f t="shared" si="84"/>
        <v>0.5</v>
      </c>
      <c r="T185" s="54">
        <f t="shared" si="85"/>
        <v>1.2240000000000002</v>
      </c>
      <c r="U185" s="54">
        <f t="shared" si="86"/>
        <v>0.40800000000000003</v>
      </c>
      <c r="V185" s="57">
        <f t="shared" si="87"/>
        <v>1.1424000000000001</v>
      </c>
      <c r="W185" s="57">
        <f t="shared" si="88"/>
        <v>8.1600000000000117E-2</v>
      </c>
    </row>
    <row r="186" spans="2:23" ht="15" x14ac:dyDescent="0.2">
      <c r="B186" s="49" t="str">
        <f>'FDS GX086'!$B$6</f>
        <v>GX086</v>
      </c>
      <c r="C186" s="66" t="s">
        <v>76</v>
      </c>
      <c r="D186" s="67" t="s">
        <v>81</v>
      </c>
      <c r="E186" s="64">
        <v>760</v>
      </c>
      <c r="F186" s="32" t="s">
        <v>89</v>
      </c>
      <c r="G186" s="70">
        <v>2</v>
      </c>
      <c r="H186" s="32">
        <f t="shared" si="77"/>
        <v>12</v>
      </c>
      <c r="I186" s="51">
        <f t="shared" si="78"/>
        <v>1.1278195488721805</v>
      </c>
      <c r="J186" s="50">
        <f t="shared" si="79"/>
        <v>9120</v>
      </c>
      <c r="K186" s="52">
        <f t="shared" si="80"/>
        <v>1.7142857142857144</v>
      </c>
      <c r="L186" s="137"/>
      <c r="O186" s="54">
        <v>0.81600000000000006</v>
      </c>
      <c r="P186" s="54">
        <f t="shared" si="81"/>
        <v>1.7142857142857144</v>
      </c>
      <c r="Q186" s="55">
        <f t="shared" si="82"/>
        <v>1</v>
      </c>
      <c r="R186" s="54">
        <f t="shared" si="83"/>
        <v>0.71428571428571441</v>
      </c>
      <c r="S186" s="54">
        <f t="shared" si="84"/>
        <v>0.28571428571428559</v>
      </c>
      <c r="T186" s="54">
        <f t="shared" si="85"/>
        <v>1.398857142857143</v>
      </c>
      <c r="U186" s="54">
        <f t="shared" si="86"/>
        <v>0.23314285714285707</v>
      </c>
      <c r="V186" s="57">
        <f t="shared" si="87"/>
        <v>1.2403200000000001</v>
      </c>
      <c r="W186" s="57">
        <f t="shared" si="88"/>
        <v>0.15853714285714293</v>
      </c>
    </row>
    <row r="187" spans="2:23" ht="15" x14ac:dyDescent="0.2">
      <c r="B187" s="49" t="str">
        <f>'FDS GX086'!$B$6</f>
        <v>GX086</v>
      </c>
      <c r="C187" s="66" t="s">
        <v>76</v>
      </c>
      <c r="D187" s="67" t="s">
        <v>81</v>
      </c>
      <c r="E187" s="64">
        <v>1100</v>
      </c>
      <c r="F187" s="32" t="s">
        <v>89</v>
      </c>
      <c r="G187" s="70">
        <v>2</v>
      </c>
      <c r="H187" s="32">
        <f t="shared" si="77"/>
        <v>12</v>
      </c>
      <c r="I187" s="51">
        <f t="shared" si="78"/>
        <v>1.0909090909090908</v>
      </c>
      <c r="J187" s="50">
        <f t="shared" si="79"/>
        <v>13200</v>
      </c>
      <c r="K187" s="52">
        <f t="shared" si="80"/>
        <v>2.4</v>
      </c>
      <c r="L187" s="137"/>
      <c r="O187" s="54">
        <v>0.81600000000000006</v>
      </c>
      <c r="P187" s="54">
        <f t="shared" si="81"/>
        <v>2.4</v>
      </c>
      <c r="Q187" s="55">
        <f t="shared" si="82"/>
        <v>2</v>
      </c>
      <c r="R187" s="54">
        <f t="shared" si="83"/>
        <v>0.39999999999999991</v>
      </c>
      <c r="S187" s="54">
        <f t="shared" si="84"/>
        <v>0.60000000000000009</v>
      </c>
      <c r="T187" s="54">
        <f t="shared" si="85"/>
        <v>1.9584000000000001</v>
      </c>
      <c r="U187" s="54">
        <f t="shared" si="86"/>
        <v>0.48960000000000009</v>
      </c>
      <c r="V187" s="57">
        <f t="shared" si="87"/>
        <v>1.7952000000000004</v>
      </c>
      <c r="W187" s="57">
        <f t="shared" si="88"/>
        <v>0.16319999999999979</v>
      </c>
    </row>
    <row r="188" spans="2:23" ht="15" x14ac:dyDescent="0.2">
      <c r="B188" s="49" t="str">
        <f>'FDS GX086'!$B$6</f>
        <v>GX086</v>
      </c>
      <c r="C188" s="66" t="s">
        <v>76</v>
      </c>
      <c r="D188" s="67" t="s">
        <v>81</v>
      </c>
      <c r="E188" s="64">
        <v>1120</v>
      </c>
      <c r="F188" s="32" t="s">
        <v>89</v>
      </c>
      <c r="G188" s="70">
        <v>2</v>
      </c>
      <c r="H188" s="32">
        <f t="shared" si="77"/>
        <v>12</v>
      </c>
      <c r="I188" s="51">
        <f t="shared" si="78"/>
        <v>1.0714285714285714</v>
      </c>
      <c r="J188" s="50">
        <f t="shared" si="79"/>
        <v>13440</v>
      </c>
      <c r="K188" s="52">
        <f t="shared" si="80"/>
        <v>2.4</v>
      </c>
      <c r="L188" s="137"/>
      <c r="O188" s="54">
        <v>0.81600000000000006</v>
      </c>
      <c r="P188" s="54">
        <f t="shared" si="81"/>
        <v>2.4</v>
      </c>
      <c r="Q188" s="55">
        <f t="shared" si="82"/>
        <v>2</v>
      </c>
      <c r="R188" s="54">
        <f t="shared" si="83"/>
        <v>0.39999999999999991</v>
      </c>
      <c r="S188" s="54">
        <f t="shared" si="84"/>
        <v>0.60000000000000009</v>
      </c>
      <c r="T188" s="54">
        <f t="shared" si="85"/>
        <v>1.9584000000000001</v>
      </c>
      <c r="U188" s="54">
        <f t="shared" si="86"/>
        <v>0.48960000000000009</v>
      </c>
      <c r="V188" s="57">
        <f t="shared" si="87"/>
        <v>1.8278400000000004</v>
      </c>
      <c r="W188" s="57">
        <f t="shared" si="88"/>
        <v>0.13055999999999979</v>
      </c>
    </row>
    <row r="189" spans="2:23" ht="15" x14ac:dyDescent="0.2">
      <c r="B189" s="49" t="str">
        <f>'FDS GX086'!$B$6</f>
        <v>GX086</v>
      </c>
      <c r="C189" s="66" t="s">
        <v>76</v>
      </c>
      <c r="D189" s="67" t="s">
        <v>81</v>
      </c>
      <c r="E189" s="64">
        <v>510</v>
      </c>
      <c r="F189" s="32" t="s">
        <v>85</v>
      </c>
      <c r="G189" s="70">
        <v>1</v>
      </c>
      <c r="H189" s="32">
        <f t="shared" si="77"/>
        <v>6</v>
      </c>
      <c r="I189" s="51">
        <f t="shared" si="78"/>
        <v>1.0695187165775402</v>
      </c>
      <c r="J189" s="50">
        <f t="shared" si="79"/>
        <v>3060</v>
      </c>
      <c r="K189" s="52">
        <f t="shared" si="80"/>
        <v>0.54545454545454553</v>
      </c>
      <c r="L189" s="137"/>
      <c r="O189" s="54">
        <v>0.81600000000000006</v>
      </c>
      <c r="P189" s="54">
        <f t="shared" si="81"/>
        <v>0.54545454545454553</v>
      </c>
      <c r="Q189" s="55">
        <f t="shared" si="82"/>
        <v>0</v>
      </c>
      <c r="R189" s="54">
        <f t="shared" si="83"/>
        <v>0.54545454545454553</v>
      </c>
      <c r="S189" s="54">
        <f t="shared" si="84"/>
        <v>0.45454545454545447</v>
      </c>
      <c r="T189" s="54">
        <f t="shared" si="85"/>
        <v>0.4450909090909092</v>
      </c>
      <c r="U189" s="54">
        <f t="shared" si="86"/>
        <v>0.37090909090909085</v>
      </c>
      <c r="V189" s="57">
        <f t="shared" si="87"/>
        <v>0.41616000000000003</v>
      </c>
      <c r="W189" s="57">
        <f t="shared" si="88"/>
        <v>2.8930909090909174E-2</v>
      </c>
    </row>
    <row r="190" spans="2:23" ht="15" x14ac:dyDescent="0.2">
      <c r="B190" s="49" t="str">
        <f>'FDS GX086'!$B$6</f>
        <v>GX086</v>
      </c>
      <c r="C190" s="66" t="s">
        <v>76</v>
      </c>
      <c r="D190" s="67" t="s">
        <v>81</v>
      </c>
      <c r="E190" s="64">
        <v>470</v>
      </c>
      <c r="F190" s="32" t="s">
        <v>85</v>
      </c>
      <c r="G190" s="70">
        <v>1</v>
      </c>
      <c r="H190" s="32">
        <f t="shared" ref="H190:H218" si="89">G190*$K$3</f>
        <v>6</v>
      </c>
      <c r="I190" s="51">
        <f t="shared" ref="I190:I218" si="90">(6000/(E190*TRUNC((6000/E190))))</f>
        <v>1.0638297872340425</v>
      </c>
      <c r="J190" s="50">
        <f t="shared" ref="J190:J218" si="91">E190*H190</f>
        <v>2820</v>
      </c>
      <c r="K190" s="52">
        <f t="shared" ref="K190:K218" si="92">(J190*I190)/6000</f>
        <v>0.5</v>
      </c>
      <c r="L190" s="137"/>
      <c r="O190" s="54">
        <v>0.81600000000000006</v>
      </c>
      <c r="P190" s="54">
        <f t="shared" ref="P190:P218" si="93">K190</f>
        <v>0.5</v>
      </c>
      <c r="Q190" s="55">
        <f t="shared" ref="Q190:Q218" si="94">TRUNC(P190)</f>
        <v>0</v>
      </c>
      <c r="R190" s="54">
        <f t="shared" ref="R190:R218" si="95">P190-Q190</f>
        <v>0.5</v>
      </c>
      <c r="S190" s="54">
        <f t="shared" ref="S190:S218" si="96">IF(1-R190=1,0,1-R190)</f>
        <v>0.5</v>
      </c>
      <c r="T190" s="54">
        <f t="shared" ref="T190:T218" si="97">O190*P190</f>
        <v>0.40800000000000003</v>
      </c>
      <c r="U190" s="54">
        <f t="shared" ref="U190:U218" si="98">O190*S190</f>
        <v>0.40800000000000003</v>
      </c>
      <c r="V190" s="57">
        <f t="shared" ref="V190:V218" si="99">(J190/6000)*O190</f>
        <v>0.38352000000000003</v>
      </c>
      <c r="W190" s="57">
        <f t="shared" ref="W190:W218" si="100">T190-V190</f>
        <v>2.4480000000000002E-2</v>
      </c>
    </row>
    <row r="191" spans="2:23" ht="15" x14ac:dyDescent="0.2">
      <c r="B191" s="49" t="str">
        <f>'FDS GX086'!$B$6</f>
        <v>GX086</v>
      </c>
      <c r="C191" s="66" t="s">
        <v>76</v>
      </c>
      <c r="D191" s="67" t="s">
        <v>81</v>
      </c>
      <c r="E191" s="64">
        <v>370</v>
      </c>
      <c r="F191" s="32" t="s">
        <v>85</v>
      </c>
      <c r="G191" s="70">
        <v>1</v>
      </c>
      <c r="H191" s="32">
        <f t="shared" si="89"/>
        <v>6</v>
      </c>
      <c r="I191" s="51">
        <f t="shared" si="90"/>
        <v>1.0135135135135136</v>
      </c>
      <c r="J191" s="50">
        <f t="shared" si="91"/>
        <v>2220</v>
      </c>
      <c r="K191" s="52">
        <f t="shared" si="92"/>
        <v>0.375</v>
      </c>
      <c r="L191" s="137"/>
      <c r="O191" s="54">
        <v>0.81600000000000006</v>
      </c>
      <c r="P191" s="54">
        <f t="shared" si="93"/>
        <v>0.375</v>
      </c>
      <c r="Q191" s="55">
        <f t="shared" si="94"/>
        <v>0</v>
      </c>
      <c r="R191" s="54">
        <f t="shared" si="95"/>
        <v>0.375</v>
      </c>
      <c r="S191" s="54">
        <f t="shared" si="96"/>
        <v>0.625</v>
      </c>
      <c r="T191" s="54">
        <f t="shared" si="97"/>
        <v>0.30600000000000005</v>
      </c>
      <c r="U191" s="54">
        <f t="shared" si="98"/>
        <v>0.51</v>
      </c>
      <c r="V191" s="57">
        <f t="shared" si="99"/>
        <v>0.30192000000000002</v>
      </c>
      <c r="W191" s="57">
        <f t="shared" si="100"/>
        <v>4.080000000000028E-3</v>
      </c>
    </row>
    <row r="192" spans="2:23" ht="15" x14ac:dyDescent="0.2">
      <c r="B192" s="49" t="str">
        <f>'FDS GX086'!$B$6</f>
        <v>GX086</v>
      </c>
      <c r="C192" s="66" t="s">
        <v>76</v>
      </c>
      <c r="D192" s="67" t="s">
        <v>81</v>
      </c>
      <c r="E192" s="64">
        <v>2000</v>
      </c>
      <c r="F192" s="32" t="s">
        <v>85</v>
      </c>
      <c r="G192" s="70">
        <v>1</v>
      </c>
      <c r="H192" s="32">
        <f t="shared" si="89"/>
        <v>6</v>
      </c>
      <c r="I192" s="51">
        <f t="shared" si="90"/>
        <v>1</v>
      </c>
      <c r="J192" s="50">
        <f t="shared" si="91"/>
        <v>12000</v>
      </c>
      <c r="K192" s="52">
        <f t="shared" si="92"/>
        <v>2</v>
      </c>
      <c r="L192" s="137"/>
      <c r="O192" s="54">
        <v>0.81600000000000006</v>
      </c>
      <c r="P192" s="54">
        <f t="shared" si="93"/>
        <v>2</v>
      </c>
      <c r="Q192" s="55">
        <f t="shared" si="94"/>
        <v>2</v>
      </c>
      <c r="R192" s="54">
        <f t="shared" si="95"/>
        <v>0</v>
      </c>
      <c r="S192" s="54">
        <f t="shared" si="96"/>
        <v>0</v>
      </c>
      <c r="T192" s="54">
        <f t="shared" si="97"/>
        <v>1.6320000000000001</v>
      </c>
      <c r="U192" s="54">
        <f t="shared" si="98"/>
        <v>0</v>
      </c>
      <c r="V192" s="57">
        <f t="shared" si="99"/>
        <v>1.6320000000000001</v>
      </c>
      <c r="W192" s="57">
        <f t="shared" si="100"/>
        <v>0</v>
      </c>
    </row>
    <row r="193" spans="2:23" ht="15" x14ac:dyDescent="0.2">
      <c r="B193" s="49" t="str">
        <f>'FDS GX086'!$B$6</f>
        <v>GX086</v>
      </c>
      <c r="C193" s="66" t="s">
        <v>76</v>
      </c>
      <c r="D193" s="67" t="s">
        <v>81</v>
      </c>
      <c r="E193" s="64">
        <v>240</v>
      </c>
      <c r="F193" s="32" t="s">
        <v>89</v>
      </c>
      <c r="G193" s="70">
        <v>2</v>
      </c>
      <c r="H193" s="32">
        <f t="shared" si="89"/>
        <v>12</v>
      </c>
      <c r="I193" s="51">
        <f t="shared" si="90"/>
        <v>1</v>
      </c>
      <c r="J193" s="50">
        <f t="shared" si="91"/>
        <v>2880</v>
      </c>
      <c r="K193" s="52">
        <f t="shared" si="92"/>
        <v>0.48</v>
      </c>
      <c r="L193" s="137"/>
      <c r="O193" s="54">
        <v>0.81600000000000006</v>
      </c>
      <c r="P193" s="54">
        <f t="shared" si="93"/>
        <v>0.48</v>
      </c>
      <c r="Q193" s="55">
        <f t="shared" si="94"/>
        <v>0</v>
      </c>
      <c r="R193" s="54">
        <f t="shared" si="95"/>
        <v>0.48</v>
      </c>
      <c r="S193" s="54">
        <f t="shared" si="96"/>
        <v>0.52</v>
      </c>
      <c r="T193" s="54">
        <f t="shared" si="97"/>
        <v>0.39168000000000003</v>
      </c>
      <c r="U193" s="54">
        <f t="shared" si="98"/>
        <v>0.42432000000000003</v>
      </c>
      <c r="V193" s="57">
        <f t="shared" si="99"/>
        <v>0.39168000000000003</v>
      </c>
      <c r="W193" s="57">
        <f t="shared" si="100"/>
        <v>0</v>
      </c>
    </row>
    <row r="194" spans="2:23" ht="15" x14ac:dyDescent="0.2">
      <c r="B194" s="49" t="str">
        <f>'FDS GX086'!$B$6</f>
        <v>GX086</v>
      </c>
      <c r="C194" s="66" t="s">
        <v>76</v>
      </c>
      <c r="D194" s="67" t="s">
        <v>81</v>
      </c>
      <c r="E194" s="64">
        <v>700</v>
      </c>
      <c r="F194" s="32" t="s">
        <v>89</v>
      </c>
      <c r="G194" s="70">
        <v>2</v>
      </c>
      <c r="H194" s="32">
        <f t="shared" si="89"/>
        <v>12</v>
      </c>
      <c r="I194" s="51">
        <f t="shared" si="90"/>
        <v>1.0714285714285714</v>
      </c>
      <c r="J194" s="50">
        <f t="shared" si="91"/>
        <v>8400</v>
      </c>
      <c r="K194" s="52">
        <f t="shared" si="92"/>
        <v>1.5</v>
      </c>
      <c r="L194" s="137"/>
      <c r="O194" s="54">
        <v>0.81600000000000006</v>
      </c>
      <c r="P194" s="54">
        <f t="shared" si="93"/>
        <v>1.5</v>
      </c>
      <c r="Q194" s="55">
        <f t="shared" si="94"/>
        <v>1</v>
      </c>
      <c r="R194" s="54">
        <f t="shared" si="95"/>
        <v>0.5</v>
      </c>
      <c r="S194" s="54">
        <f t="shared" si="96"/>
        <v>0.5</v>
      </c>
      <c r="T194" s="54">
        <f t="shared" si="97"/>
        <v>1.2240000000000002</v>
      </c>
      <c r="U194" s="54">
        <f t="shared" si="98"/>
        <v>0.40800000000000003</v>
      </c>
      <c r="V194" s="57">
        <f t="shared" si="99"/>
        <v>1.1424000000000001</v>
      </c>
      <c r="W194" s="57">
        <f t="shared" si="100"/>
        <v>8.1600000000000117E-2</v>
      </c>
    </row>
    <row r="195" spans="2:23" ht="15" x14ac:dyDescent="0.2">
      <c r="B195" s="49" t="str">
        <f>'FDS GX086'!$B$6</f>
        <v>GX086</v>
      </c>
      <c r="C195" s="66" t="s">
        <v>76</v>
      </c>
      <c r="D195" s="67" t="s">
        <v>81</v>
      </c>
      <c r="E195" s="64">
        <v>1810</v>
      </c>
      <c r="F195" s="32" t="s">
        <v>89</v>
      </c>
      <c r="G195" s="70">
        <v>4</v>
      </c>
      <c r="H195" s="32">
        <f t="shared" si="89"/>
        <v>24</v>
      </c>
      <c r="I195" s="51">
        <f t="shared" si="90"/>
        <v>1.1049723756906078</v>
      </c>
      <c r="J195" s="50">
        <f t="shared" si="91"/>
        <v>43440</v>
      </c>
      <c r="K195" s="52">
        <f t="shared" si="92"/>
        <v>8</v>
      </c>
      <c r="L195" s="137"/>
      <c r="O195" s="54">
        <v>0.81600000000000006</v>
      </c>
      <c r="P195" s="54">
        <f t="shared" si="93"/>
        <v>8</v>
      </c>
      <c r="Q195" s="55">
        <f t="shared" si="94"/>
        <v>8</v>
      </c>
      <c r="R195" s="54">
        <f t="shared" si="95"/>
        <v>0</v>
      </c>
      <c r="S195" s="54">
        <f t="shared" si="96"/>
        <v>0</v>
      </c>
      <c r="T195" s="54">
        <f t="shared" si="97"/>
        <v>6.5280000000000005</v>
      </c>
      <c r="U195" s="54">
        <f t="shared" si="98"/>
        <v>0</v>
      </c>
      <c r="V195" s="57">
        <f t="shared" si="99"/>
        <v>5.9078400000000002</v>
      </c>
      <c r="W195" s="57">
        <f t="shared" si="100"/>
        <v>0.62016000000000027</v>
      </c>
    </row>
    <row r="196" spans="2:23" ht="15" x14ac:dyDescent="0.2">
      <c r="B196" s="49" t="str">
        <f>'FDS GX086'!$B$6</f>
        <v>GX086</v>
      </c>
      <c r="C196" s="66" t="s">
        <v>76</v>
      </c>
      <c r="D196" s="67" t="s">
        <v>81</v>
      </c>
      <c r="E196" s="64">
        <v>655</v>
      </c>
      <c r="F196" s="32" t="s">
        <v>89</v>
      </c>
      <c r="G196" s="70">
        <v>1</v>
      </c>
      <c r="H196" s="32">
        <f t="shared" si="89"/>
        <v>6</v>
      </c>
      <c r="I196" s="51">
        <f t="shared" si="90"/>
        <v>1.0178117048346056</v>
      </c>
      <c r="J196" s="50">
        <f t="shared" si="91"/>
        <v>3930</v>
      </c>
      <c r="K196" s="52">
        <f t="shared" si="92"/>
        <v>0.66666666666666663</v>
      </c>
      <c r="L196" s="137"/>
      <c r="O196" s="54">
        <v>0.81600000000000006</v>
      </c>
      <c r="P196" s="54">
        <f t="shared" si="93"/>
        <v>0.66666666666666663</v>
      </c>
      <c r="Q196" s="55">
        <f t="shared" si="94"/>
        <v>0</v>
      </c>
      <c r="R196" s="54">
        <f t="shared" si="95"/>
        <v>0.66666666666666663</v>
      </c>
      <c r="S196" s="54">
        <f t="shared" si="96"/>
        <v>0.33333333333333337</v>
      </c>
      <c r="T196" s="54">
        <f t="shared" si="97"/>
        <v>0.54400000000000004</v>
      </c>
      <c r="U196" s="54">
        <f t="shared" si="98"/>
        <v>0.27200000000000008</v>
      </c>
      <c r="V196" s="57">
        <f t="shared" si="99"/>
        <v>0.53448000000000007</v>
      </c>
      <c r="W196" s="57">
        <f t="shared" si="100"/>
        <v>9.5199999999999729E-3</v>
      </c>
    </row>
    <row r="197" spans="2:23" ht="15" x14ac:dyDescent="0.2">
      <c r="B197" s="49" t="str">
        <f>'FDS GX086'!$B$6</f>
        <v>GX086</v>
      </c>
      <c r="C197" s="66" t="s">
        <v>76</v>
      </c>
      <c r="D197" s="67" t="s">
        <v>81</v>
      </c>
      <c r="E197" s="64">
        <v>310</v>
      </c>
      <c r="F197" s="32" t="s">
        <v>89</v>
      </c>
      <c r="G197" s="70">
        <v>2</v>
      </c>
      <c r="H197" s="32">
        <f t="shared" si="89"/>
        <v>12</v>
      </c>
      <c r="I197" s="51">
        <f t="shared" si="90"/>
        <v>1.0186757215619695</v>
      </c>
      <c r="J197" s="50">
        <f t="shared" si="91"/>
        <v>3720</v>
      </c>
      <c r="K197" s="52">
        <f t="shared" si="92"/>
        <v>0.63157894736842113</v>
      </c>
      <c r="L197" s="137"/>
      <c r="O197" s="54">
        <v>0.81600000000000006</v>
      </c>
      <c r="P197" s="54">
        <f t="shared" si="93"/>
        <v>0.63157894736842113</v>
      </c>
      <c r="Q197" s="55">
        <f t="shared" si="94"/>
        <v>0</v>
      </c>
      <c r="R197" s="54">
        <f t="shared" si="95"/>
        <v>0.63157894736842113</v>
      </c>
      <c r="S197" s="54">
        <f t="shared" si="96"/>
        <v>0.36842105263157887</v>
      </c>
      <c r="T197" s="54">
        <f t="shared" si="97"/>
        <v>0.5153684210526317</v>
      </c>
      <c r="U197" s="54">
        <f t="shared" si="98"/>
        <v>0.30063157894736836</v>
      </c>
      <c r="V197" s="57">
        <f t="shared" si="99"/>
        <v>0.50592000000000004</v>
      </c>
      <c r="W197" s="57">
        <f t="shared" si="100"/>
        <v>9.4484210526316614E-3</v>
      </c>
    </row>
    <row r="198" spans="2:23" ht="15" x14ac:dyDescent="0.2">
      <c r="B198" s="49" t="str">
        <f>'FDS GX086'!$B$6</f>
        <v>GX086</v>
      </c>
      <c r="C198" s="66" t="s">
        <v>76</v>
      </c>
      <c r="D198" s="67" t="s">
        <v>81</v>
      </c>
      <c r="E198" s="64">
        <v>180</v>
      </c>
      <c r="F198" s="32" t="s">
        <v>89</v>
      </c>
      <c r="G198" s="70">
        <v>4</v>
      </c>
      <c r="H198" s="32">
        <f t="shared" si="89"/>
        <v>24</v>
      </c>
      <c r="I198" s="51">
        <f t="shared" si="90"/>
        <v>1.0101010101010102</v>
      </c>
      <c r="J198" s="50">
        <f t="shared" si="91"/>
        <v>4320</v>
      </c>
      <c r="K198" s="52">
        <f t="shared" si="92"/>
        <v>0.72727272727272729</v>
      </c>
      <c r="L198" s="137"/>
      <c r="O198" s="54">
        <v>0.81600000000000006</v>
      </c>
      <c r="P198" s="54">
        <f t="shared" si="93"/>
        <v>0.72727272727272729</v>
      </c>
      <c r="Q198" s="55">
        <f t="shared" si="94"/>
        <v>0</v>
      </c>
      <c r="R198" s="54">
        <f t="shared" si="95"/>
        <v>0.72727272727272729</v>
      </c>
      <c r="S198" s="54">
        <f t="shared" si="96"/>
        <v>0.27272727272727271</v>
      </c>
      <c r="T198" s="54">
        <f t="shared" si="97"/>
        <v>0.59345454545454557</v>
      </c>
      <c r="U198" s="54">
        <f t="shared" si="98"/>
        <v>0.22254545454545455</v>
      </c>
      <c r="V198" s="57">
        <f t="shared" si="99"/>
        <v>0.58752000000000004</v>
      </c>
      <c r="W198" s="57">
        <f t="shared" si="100"/>
        <v>5.9345454545455256E-3</v>
      </c>
    </row>
    <row r="199" spans="2:23" ht="15" x14ac:dyDescent="0.2">
      <c r="B199" s="49" t="str">
        <f>'FDS GX086'!$B$6</f>
        <v>GX086</v>
      </c>
      <c r="C199" s="66" t="s">
        <v>76</v>
      </c>
      <c r="D199" s="67" t="s">
        <v>81</v>
      </c>
      <c r="E199" s="64">
        <v>1100</v>
      </c>
      <c r="F199" s="32" t="s">
        <v>89</v>
      </c>
      <c r="G199" s="70">
        <v>2</v>
      </c>
      <c r="H199" s="32">
        <f t="shared" si="89"/>
        <v>12</v>
      </c>
      <c r="I199" s="51">
        <f t="shared" si="90"/>
        <v>1.0909090909090908</v>
      </c>
      <c r="J199" s="50">
        <f t="shared" si="91"/>
        <v>13200</v>
      </c>
      <c r="K199" s="52">
        <f t="shared" si="92"/>
        <v>2.4</v>
      </c>
      <c r="L199" s="137"/>
      <c r="O199" s="54">
        <v>0.81600000000000006</v>
      </c>
      <c r="P199" s="54">
        <f t="shared" si="93"/>
        <v>2.4</v>
      </c>
      <c r="Q199" s="55">
        <f t="shared" si="94"/>
        <v>2</v>
      </c>
      <c r="R199" s="54">
        <f t="shared" si="95"/>
        <v>0.39999999999999991</v>
      </c>
      <c r="S199" s="54">
        <f t="shared" si="96"/>
        <v>0.60000000000000009</v>
      </c>
      <c r="T199" s="54">
        <f t="shared" si="97"/>
        <v>1.9584000000000001</v>
      </c>
      <c r="U199" s="54">
        <f t="shared" si="98"/>
        <v>0.48960000000000009</v>
      </c>
      <c r="V199" s="57">
        <f t="shared" si="99"/>
        <v>1.7952000000000004</v>
      </c>
      <c r="W199" s="57">
        <f t="shared" si="100"/>
        <v>0.16319999999999979</v>
      </c>
    </row>
    <row r="200" spans="2:23" ht="15" x14ac:dyDescent="0.2">
      <c r="B200" s="49" t="str">
        <f>'FDS GX086'!$B$6</f>
        <v>GX086</v>
      </c>
      <c r="C200" s="66" t="s">
        <v>76</v>
      </c>
      <c r="D200" s="67" t="s">
        <v>81</v>
      </c>
      <c r="E200" s="64">
        <v>1200</v>
      </c>
      <c r="F200" s="32" t="s">
        <v>89</v>
      </c>
      <c r="G200" s="70">
        <v>2</v>
      </c>
      <c r="H200" s="32">
        <f t="shared" si="89"/>
        <v>12</v>
      </c>
      <c r="I200" s="51">
        <f t="shared" si="90"/>
        <v>1</v>
      </c>
      <c r="J200" s="50">
        <f t="shared" si="91"/>
        <v>14400</v>
      </c>
      <c r="K200" s="52">
        <f t="shared" si="92"/>
        <v>2.4</v>
      </c>
      <c r="L200" s="137"/>
      <c r="O200" s="54">
        <v>0.81600000000000006</v>
      </c>
      <c r="P200" s="54">
        <f t="shared" si="93"/>
        <v>2.4</v>
      </c>
      <c r="Q200" s="55">
        <f t="shared" si="94"/>
        <v>2</v>
      </c>
      <c r="R200" s="54">
        <f t="shared" si="95"/>
        <v>0.39999999999999991</v>
      </c>
      <c r="S200" s="54">
        <f t="shared" si="96"/>
        <v>0.60000000000000009</v>
      </c>
      <c r="T200" s="54">
        <f t="shared" si="97"/>
        <v>1.9584000000000001</v>
      </c>
      <c r="U200" s="54">
        <f t="shared" si="98"/>
        <v>0.48960000000000009</v>
      </c>
      <c r="V200" s="57">
        <f t="shared" si="99"/>
        <v>1.9584000000000001</v>
      </c>
      <c r="W200" s="57">
        <f t="shared" si="100"/>
        <v>0</v>
      </c>
    </row>
    <row r="201" spans="2:23" ht="15" x14ac:dyDescent="0.2">
      <c r="B201" s="49" t="str">
        <f>'FDS GX086'!$B$6</f>
        <v>GX086</v>
      </c>
      <c r="C201" s="66" t="s">
        <v>76</v>
      </c>
      <c r="D201" s="67" t="s">
        <v>81</v>
      </c>
      <c r="E201" s="64">
        <v>380</v>
      </c>
      <c r="F201" s="32" t="s">
        <v>89</v>
      </c>
      <c r="G201" s="70">
        <v>2</v>
      </c>
      <c r="H201" s="32">
        <f t="shared" si="89"/>
        <v>12</v>
      </c>
      <c r="I201" s="51">
        <f t="shared" si="90"/>
        <v>1.0526315789473684</v>
      </c>
      <c r="J201" s="50">
        <f t="shared" si="91"/>
        <v>4560</v>
      </c>
      <c r="K201" s="52">
        <f t="shared" si="92"/>
        <v>0.8</v>
      </c>
      <c r="L201" s="137"/>
      <c r="O201" s="54">
        <v>0.81600000000000006</v>
      </c>
      <c r="P201" s="54">
        <f t="shared" si="93"/>
        <v>0.8</v>
      </c>
      <c r="Q201" s="55">
        <f t="shared" si="94"/>
        <v>0</v>
      </c>
      <c r="R201" s="54">
        <f t="shared" si="95"/>
        <v>0.8</v>
      </c>
      <c r="S201" s="54">
        <f t="shared" si="96"/>
        <v>0.19999999999999996</v>
      </c>
      <c r="T201" s="54">
        <f t="shared" si="97"/>
        <v>0.65280000000000005</v>
      </c>
      <c r="U201" s="54">
        <f t="shared" si="98"/>
        <v>0.16319999999999998</v>
      </c>
      <c r="V201" s="57">
        <f t="shared" si="99"/>
        <v>0.62016000000000004</v>
      </c>
      <c r="W201" s="57">
        <f t="shared" si="100"/>
        <v>3.2640000000000002E-2</v>
      </c>
    </row>
    <row r="202" spans="2:23" ht="15" x14ac:dyDescent="0.2">
      <c r="B202" s="49" t="str">
        <f>'FDS GX086'!$B$6</f>
        <v>GX086</v>
      </c>
      <c r="C202" s="66" t="s">
        <v>76</v>
      </c>
      <c r="D202" s="67" t="s">
        <v>81</v>
      </c>
      <c r="E202" s="64">
        <v>330</v>
      </c>
      <c r="F202" s="32" t="s">
        <v>89</v>
      </c>
      <c r="G202" s="70">
        <v>4</v>
      </c>
      <c r="H202" s="32">
        <f t="shared" si="89"/>
        <v>24</v>
      </c>
      <c r="I202" s="51">
        <f t="shared" si="90"/>
        <v>1.0101010101010102</v>
      </c>
      <c r="J202" s="50">
        <f t="shared" si="91"/>
        <v>7920</v>
      </c>
      <c r="K202" s="52">
        <f t="shared" si="92"/>
        <v>1.3333333333333335</v>
      </c>
      <c r="L202" s="137"/>
      <c r="O202" s="54">
        <v>0.81600000000000006</v>
      </c>
      <c r="P202" s="54">
        <f t="shared" si="93"/>
        <v>1.3333333333333335</v>
      </c>
      <c r="Q202" s="55">
        <f t="shared" si="94"/>
        <v>1</v>
      </c>
      <c r="R202" s="54">
        <f t="shared" si="95"/>
        <v>0.33333333333333348</v>
      </c>
      <c r="S202" s="54">
        <f t="shared" si="96"/>
        <v>0.66666666666666652</v>
      </c>
      <c r="T202" s="54">
        <f t="shared" si="97"/>
        <v>1.0880000000000003</v>
      </c>
      <c r="U202" s="54">
        <f t="shared" si="98"/>
        <v>0.54399999999999993</v>
      </c>
      <c r="V202" s="57">
        <f t="shared" si="99"/>
        <v>1.0771200000000001</v>
      </c>
      <c r="W202" s="57">
        <f t="shared" si="100"/>
        <v>1.0880000000000223E-2</v>
      </c>
    </row>
    <row r="203" spans="2:23" ht="15" x14ac:dyDescent="0.2">
      <c r="B203" s="49" t="str">
        <f>'FDS GX086'!$B$6</f>
        <v>GX086</v>
      </c>
      <c r="C203" s="66" t="s">
        <v>76</v>
      </c>
      <c r="D203" s="67" t="s">
        <v>81</v>
      </c>
      <c r="E203" s="64">
        <v>1150</v>
      </c>
      <c r="F203" s="32" t="s">
        <v>89</v>
      </c>
      <c r="G203" s="70">
        <v>2</v>
      </c>
      <c r="H203" s="32">
        <f t="shared" si="89"/>
        <v>12</v>
      </c>
      <c r="I203" s="51">
        <f t="shared" si="90"/>
        <v>1.0434782608695652</v>
      </c>
      <c r="J203" s="50">
        <f t="shared" si="91"/>
        <v>13800</v>
      </c>
      <c r="K203" s="52">
        <f t="shared" si="92"/>
        <v>2.4</v>
      </c>
      <c r="L203" s="137"/>
      <c r="O203" s="54">
        <v>0.81600000000000006</v>
      </c>
      <c r="P203" s="54">
        <f t="shared" si="93"/>
        <v>2.4</v>
      </c>
      <c r="Q203" s="55">
        <f t="shared" si="94"/>
        <v>2</v>
      </c>
      <c r="R203" s="54">
        <f t="shared" si="95"/>
        <v>0.39999999999999991</v>
      </c>
      <c r="S203" s="54">
        <f t="shared" si="96"/>
        <v>0.60000000000000009</v>
      </c>
      <c r="T203" s="54">
        <f t="shared" si="97"/>
        <v>1.9584000000000001</v>
      </c>
      <c r="U203" s="54">
        <f t="shared" si="98"/>
        <v>0.48960000000000009</v>
      </c>
      <c r="V203" s="57">
        <f t="shared" si="99"/>
        <v>1.8768</v>
      </c>
      <c r="W203" s="57">
        <f t="shared" si="100"/>
        <v>8.1600000000000117E-2</v>
      </c>
    </row>
    <row r="204" spans="2:23" ht="15" x14ac:dyDescent="0.2">
      <c r="B204" s="49" t="str">
        <f>'FDS GX086'!$B$6</f>
        <v>GX086</v>
      </c>
      <c r="C204" s="66" t="s">
        <v>76</v>
      </c>
      <c r="D204" s="67" t="s">
        <v>81</v>
      </c>
      <c r="E204" s="64">
        <v>510</v>
      </c>
      <c r="F204" s="32" t="s">
        <v>89</v>
      </c>
      <c r="G204" s="70">
        <v>2</v>
      </c>
      <c r="H204" s="32">
        <f t="shared" si="89"/>
        <v>12</v>
      </c>
      <c r="I204" s="51">
        <f t="shared" si="90"/>
        <v>1.0695187165775402</v>
      </c>
      <c r="J204" s="50">
        <f t="shared" si="91"/>
        <v>6120</v>
      </c>
      <c r="K204" s="52">
        <f t="shared" si="92"/>
        <v>1.0909090909090911</v>
      </c>
      <c r="L204" s="137"/>
      <c r="O204" s="54">
        <v>0.81600000000000006</v>
      </c>
      <c r="P204" s="54">
        <f t="shared" si="93"/>
        <v>1.0909090909090911</v>
      </c>
      <c r="Q204" s="55">
        <f t="shared" si="94"/>
        <v>1</v>
      </c>
      <c r="R204" s="54">
        <f t="shared" si="95"/>
        <v>9.090909090909105E-2</v>
      </c>
      <c r="S204" s="54">
        <f t="shared" si="96"/>
        <v>0.90909090909090895</v>
      </c>
      <c r="T204" s="54">
        <f t="shared" si="97"/>
        <v>0.89018181818181841</v>
      </c>
      <c r="U204" s="54">
        <f t="shared" si="98"/>
        <v>0.74181818181818171</v>
      </c>
      <c r="V204" s="57">
        <f t="shared" si="99"/>
        <v>0.83232000000000006</v>
      </c>
      <c r="W204" s="57">
        <f t="shared" si="100"/>
        <v>5.7861818181818347E-2</v>
      </c>
    </row>
    <row r="205" spans="2:23" ht="15" x14ac:dyDescent="0.2">
      <c r="B205" s="49" t="str">
        <f>'FDS GX086'!$B$6</f>
        <v>GX086</v>
      </c>
      <c r="C205" s="66" t="s">
        <v>76</v>
      </c>
      <c r="D205" s="67" t="s">
        <v>81</v>
      </c>
      <c r="E205" s="64">
        <v>240</v>
      </c>
      <c r="F205" s="32" t="s">
        <v>89</v>
      </c>
      <c r="G205" s="70">
        <v>2</v>
      </c>
      <c r="H205" s="32">
        <f t="shared" si="89"/>
        <v>12</v>
      </c>
      <c r="I205" s="51">
        <f t="shared" si="90"/>
        <v>1</v>
      </c>
      <c r="J205" s="50">
        <f t="shared" si="91"/>
        <v>2880</v>
      </c>
      <c r="K205" s="52">
        <f t="shared" si="92"/>
        <v>0.48</v>
      </c>
      <c r="L205" s="137"/>
      <c r="O205" s="54">
        <v>0.81600000000000006</v>
      </c>
      <c r="P205" s="54">
        <f t="shared" si="93"/>
        <v>0.48</v>
      </c>
      <c r="Q205" s="55">
        <f t="shared" si="94"/>
        <v>0</v>
      </c>
      <c r="R205" s="54">
        <f t="shared" si="95"/>
        <v>0.48</v>
      </c>
      <c r="S205" s="54">
        <f t="shared" si="96"/>
        <v>0.52</v>
      </c>
      <c r="T205" s="54">
        <f t="shared" si="97"/>
        <v>0.39168000000000003</v>
      </c>
      <c r="U205" s="54">
        <f t="shared" si="98"/>
        <v>0.42432000000000003</v>
      </c>
      <c r="V205" s="57">
        <f t="shared" si="99"/>
        <v>0.39168000000000003</v>
      </c>
      <c r="W205" s="57">
        <f t="shared" si="100"/>
        <v>0</v>
      </c>
    </row>
    <row r="206" spans="2:23" ht="15" x14ac:dyDescent="0.2">
      <c r="B206" s="49" t="str">
        <f>'FDS GX086'!$B$6</f>
        <v>GX086</v>
      </c>
      <c r="C206" s="66" t="s">
        <v>76</v>
      </c>
      <c r="D206" s="67" t="s">
        <v>81</v>
      </c>
      <c r="E206" s="64">
        <v>850</v>
      </c>
      <c r="F206" s="32" t="s">
        <v>89</v>
      </c>
      <c r="G206" s="70">
        <v>2</v>
      </c>
      <c r="H206" s="32">
        <f t="shared" si="89"/>
        <v>12</v>
      </c>
      <c r="I206" s="51">
        <f t="shared" si="90"/>
        <v>1.0084033613445378</v>
      </c>
      <c r="J206" s="50">
        <f t="shared" si="91"/>
        <v>10200</v>
      </c>
      <c r="K206" s="52">
        <f t="shared" si="92"/>
        <v>1.7142857142857144</v>
      </c>
      <c r="L206" s="137"/>
      <c r="O206" s="54">
        <v>0.81600000000000006</v>
      </c>
      <c r="P206" s="54">
        <f t="shared" si="93"/>
        <v>1.7142857142857144</v>
      </c>
      <c r="Q206" s="55">
        <f t="shared" si="94"/>
        <v>1</v>
      </c>
      <c r="R206" s="54">
        <f t="shared" si="95"/>
        <v>0.71428571428571441</v>
      </c>
      <c r="S206" s="54">
        <f t="shared" si="96"/>
        <v>0.28571428571428559</v>
      </c>
      <c r="T206" s="54">
        <f t="shared" si="97"/>
        <v>1.398857142857143</v>
      </c>
      <c r="U206" s="54">
        <f t="shared" si="98"/>
        <v>0.23314285714285707</v>
      </c>
      <c r="V206" s="57">
        <f t="shared" si="99"/>
        <v>1.3872</v>
      </c>
      <c r="W206" s="57">
        <f t="shared" si="100"/>
        <v>1.1657142857143032E-2</v>
      </c>
    </row>
    <row r="207" spans="2:23" ht="15" x14ac:dyDescent="0.2">
      <c r="B207" s="49" t="str">
        <f>'FDS GX086'!$B$6</f>
        <v>GX086</v>
      </c>
      <c r="C207" s="66" t="s">
        <v>77</v>
      </c>
      <c r="D207" s="67" t="s">
        <v>82</v>
      </c>
      <c r="E207" s="64">
        <v>500</v>
      </c>
      <c r="F207" s="32" t="s">
        <v>89</v>
      </c>
      <c r="G207" s="70">
        <v>2</v>
      </c>
      <c r="H207" s="32">
        <f t="shared" si="89"/>
        <v>12</v>
      </c>
      <c r="I207" s="51">
        <f t="shared" si="90"/>
        <v>1</v>
      </c>
      <c r="J207" s="50">
        <f t="shared" si="91"/>
        <v>6000</v>
      </c>
      <c r="K207" s="52">
        <f t="shared" si="92"/>
        <v>1</v>
      </c>
      <c r="L207" s="69">
        <f t="shared" ref="L207:L208" si="101">ROUNDUP(SUM(K207),)</f>
        <v>1</v>
      </c>
      <c r="O207" s="65">
        <v>1.272</v>
      </c>
      <c r="P207" s="54">
        <f t="shared" si="93"/>
        <v>1</v>
      </c>
      <c r="Q207" s="55">
        <f t="shared" si="94"/>
        <v>1</v>
      </c>
      <c r="R207" s="54">
        <f t="shared" si="95"/>
        <v>0</v>
      </c>
      <c r="S207" s="54">
        <f t="shared" si="96"/>
        <v>0</v>
      </c>
      <c r="T207" s="54">
        <f t="shared" si="97"/>
        <v>1.272</v>
      </c>
      <c r="U207" s="54">
        <f t="shared" si="98"/>
        <v>0</v>
      </c>
      <c r="V207" s="57">
        <f t="shared" si="99"/>
        <v>1.272</v>
      </c>
      <c r="W207" s="57">
        <f t="shared" si="100"/>
        <v>0</v>
      </c>
    </row>
    <row r="208" spans="2:23" ht="15" x14ac:dyDescent="0.2">
      <c r="B208" s="49" t="str">
        <f>'FDS GX086'!$B$6</f>
        <v>GX086</v>
      </c>
      <c r="C208" s="66" t="s">
        <v>90</v>
      </c>
      <c r="D208" s="67" t="s">
        <v>92</v>
      </c>
      <c r="E208" s="64">
        <v>260</v>
      </c>
      <c r="F208" s="32" t="s">
        <v>89</v>
      </c>
      <c r="G208" s="70">
        <v>1</v>
      </c>
      <c r="H208" s="32">
        <f t="shared" si="89"/>
        <v>6</v>
      </c>
      <c r="I208" s="51">
        <f t="shared" si="90"/>
        <v>1.0033444816053512</v>
      </c>
      <c r="J208" s="50">
        <f t="shared" si="91"/>
        <v>1560</v>
      </c>
      <c r="K208" s="52">
        <f t="shared" si="92"/>
        <v>0.2608695652173913</v>
      </c>
      <c r="L208" s="69">
        <f t="shared" si="101"/>
        <v>1</v>
      </c>
      <c r="O208" s="65">
        <v>9.7200000000000006</v>
      </c>
      <c r="P208" s="54">
        <f t="shared" si="93"/>
        <v>0.2608695652173913</v>
      </c>
      <c r="Q208" s="55">
        <f t="shared" si="94"/>
        <v>0</v>
      </c>
      <c r="R208" s="54">
        <f t="shared" si="95"/>
        <v>0.2608695652173913</v>
      </c>
      <c r="S208" s="54">
        <f t="shared" si="96"/>
        <v>0.73913043478260865</v>
      </c>
      <c r="T208" s="54">
        <f t="shared" si="97"/>
        <v>2.5356521739130438</v>
      </c>
      <c r="U208" s="54">
        <f t="shared" si="98"/>
        <v>7.1843478260869569</v>
      </c>
      <c r="V208" s="57">
        <f t="shared" si="99"/>
        <v>2.5272000000000001</v>
      </c>
      <c r="W208" s="57">
        <f t="shared" si="100"/>
        <v>8.452173913043648E-3</v>
      </c>
    </row>
    <row r="209" spans="2:23" ht="15" x14ac:dyDescent="0.2">
      <c r="B209" s="49" t="str">
        <f>'FDS GX086'!$B$6</f>
        <v>GX086</v>
      </c>
      <c r="C209" s="66" t="s">
        <v>78</v>
      </c>
      <c r="D209" s="67" t="s">
        <v>83</v>
      </c>
      <c r="E209" s="64">
        <v>110</v>
      </c>
      <c r="F209" s="32" t="s">
        <v>89</v>
      </c>
      <c r="G209" s="70">
        <v>1</v>
      </c>
      <c r="H209" s="32">
        <f t="shared" si="89"/>
        <v>6</v>
      </c>
      <c r="I209" s="51">
        <f t="shared" si="90"/>
        <v>1.0101010101010102</v>
      </c>
      <c r="J209" s="50">
        <f t="shared" si="91"/>
        <v>660</v>
      </c>
      <c r="K209" s="52">
        <f t="shared" si="92"/>
        <v>0.11111111111111112</v>
      </c>
      <c r="L209" s="137">
        <f>ROUNDUP(SUM(K209:K210),)</f>
        <v>1</v>
      </c>
      <c r="O209" s="65">
        <v>2.8319999999999999</v>
      </c>
      <c r="P209" s="54">
        <f t="shared" si="93"/>
        <v>0.11111111111111112</v>
      </c>
      <c r="Q209" s="55">
        <f t="shared" si="94"/>
        <v>0</v>
      </c>
      <c r="R209" s="54">
        <f t="shared" si="95"/>
        <v>0.11111111111111112</v>
      </c>
      <c r="S209" s="54">
        <f t="shared" si="96"/>
        <v>0.88888888888888884</v>
      </c>
      <c r="T209" s="54">
        <f t="shared" si="97"/>
        <v>0.31466666666666665</v>
      </c>
      <c r="U209" s="54">
        <f t="shared" si="98"/>
        <v>2.5173333333333332</v>
      </c>
      <c r="V209" s="57">
        <f t="shared" si="99"/>
        <v>0.31151999999999996</v>
      </c>
      <c r="W209" s="57">
        <f t="shared" si="100"/>
        <v>3.1466666666666865E-3</v>
      </c>
    </row>
    <row r="210" spans="2:23" ht="15" x14ac:dyDescent="0.2">
      <c r="B210" s="49" t="str">
        <f>'FDS GX086'!$B$6</f>
        <v>GX086</v>
      </c>
      <c r="C210" s="66" t="s">
        <v>78</v>
      </c>
      <c r="D210" s="67" t="s">
        <v>83</v>
      </c>
      <c r="E210" s="64">
        <v>80</v>
      </c>
      <c r="F210" s="32" t="s">
        <v>89</v>
      </c>
      <c r="G210" s="70">
        <v>1</v>
      </c>
      <c r="H210" s="32">
        <f t="shared" si="89"/>
        <v>6</v>
      </c>
      <c r="I210" s="51">
        <f t="shared" si="90"/>
        <v>1</v>
      </c>
      <c r="J210" s="50">
        <f t="shared" si="91"/>
        <v>480</v>
      </c>
      <c r="K210" s="52">
        <f t="shared" si="92"/>
        <v>0.08</v>
      </c>
      <c r="L210" s="137"/>
      <c r="O210" s="65">
        <v>2.8319999999999999</v>
      </c>
      <c r="P210" s="54">
        <f t="shared" si="93"/>
        <v>0.08</v>
      </c>
      <c r="Q210" s="55">
        <f t="shared" si="94"/>
        <v>0</v>
      </c>
      <c r="R210" s="54">
        <f t="shared" si="95"/>
        <v>0.08</v>
      </c>
      <c r="S210" s="54">
        <f t="shared" si="96"/>
        <v>0.92</v>
      </c>
      <c r="T210" s="54">
        <f t="shared" si="97"/>
        <v>0.22655999999999998</v>
      </c>
      <c r="U210" s="54">
        <f t="shared" si="98"/>
        <v>2.6054399999999998</v>
      </c>
      <c r="V210" s="57">
        <f t="shared" si="99"/>
        <v>0.22655999999999998</v>
      </c>
      <c r="W210" s="57">
        <f t="shared" si="100"/>
        <v>0</v>
      </c>
    </row>
    <row r="211" spans="2:23" ht="15" x14ac:dyDescent="0.2">
      <c r="B211" s="49" t="str">
        <f>'FDS GX086'!$B$6</f>
        <v>GX086</v>
      </c>
      <c r="C211" s="66" t="s">
        <v>91</v>
      </c>
      <c r="D211" s="67" t="s">
        <v>93</v>
      </c>
      <c r="E211" s="64">
        <v>630</v>
      </c>
      <c r="F211" s="32" t="s">
        <v>89</v>
      </c>
      <c r="G211" s="70">
        <v>1</v>
      </c>
      <c r="H211" s="32">
        <f t="shared" si="89"/>
        <v>6</v>
      </c>
      <c r="I211" s="51">
        <f t="shared" si="90"/>
        <v>1.0582010582010581</v>
      </c>
      <c r="J211" s="50">
        <f t="shared" si="91"/>
        <v>3780</v>
      </c>
      <c r="K211" s="52">
        <f t="shared" si="92"/>
        <v>0.66666666666666663</v>
      </c>
      <c r="L211" s="137">
        <f>ROUNDUP(SUM(K211:K212),)</f>
        <v>2</v>
      </c>
      <c r="O211" s="65">
        <v>4.8600000000000003</v>
      </c>
      <c r="P211" s="54">
        <f t="shared" si="93"/>
        <v>0.66666666666666663</v>
      </c>
      <c r="Q211" s="55">
        <f t="shared" si="94"/>
        <v>0</v>
      </c>
      <c r="R211" s="54">
        <f t="shared" si="95"/>
        <v>0.66666666666666663</v>
      </c>
      <c r="S211" s="54">
        <f t="shared" si="96"/>
        <v>0.33333333333333337</v>
      </c>
      <c r="T211" s="54">
        <f t="shared" si="97"/>
        <v>3.24</v>
      </c>
      <c r="U211" s="54">
        <f t="shared" si="98"/>
        <v>1.6200000000000003</v>
      </c>
      <c r="V211" s="57">
        <f t="shared" si="99"/>
        <v>3.0618000000000003</v>
      </c>
      <c r="W211" s="57">
        <f t="shared" si="100"/>
        <v>0.17819999999999991</v>
      </c>
    </row>
    <row r="212" spans="2:23" ht="15" x14ac:dyDescent="0.2">
      <c r="B212" s="49" t="str">
        <f>'FDS GX086'!$B$6</f>
        <v>GX086</v>
      </c>
      <c r="C212" s="66" t="s">
        <v>91</v>
      </c>
      <c r="D212" s="67" t="s">
        <v>93</v>
      </c>
      <c r="E212" s="64">
        <v>590</v>
      </c>
      <c r="F212" s="32" t="s">
        <v>89</v>
      </c>
      <c r="G212" s="70">
        <v>2</v>
      </c>
      <c r="H212" s="32">
        <f t="shared" si="89"/>
        <v>12</v>
      </c>
      <c r="I212" s="51">
        <f t="shared" si="90"/>
        <v>1.0169491525423728</v>
      </c>
      <c r="J212" s="50">
        <f t="shared" si="91"/>
        <v>7080</v>
      </c>
      <c r="K212" s="52">
        <f t="shared" si="92"/>
        <v>1.2</v>
      </c>
      <c r="L212" s="137"/>
      <c r="O212" s="65">
        <v>4.8600000000000003</v>
      </c>
      <c r="P212" s="54">
        <f t="shared" si="93"/>
        <v>1.2</v>
      </c>
      <c r="Q212" s="55">
        <f t="shared" si="94"/>
        <v>1</v>
      </c>
      <c r="R212" s="54">
        <f t="shared" si="95"/>
        <v>0.19999999999999996</v>
      </c>
      <c r="S212" s="54">
        <f t="shared" si="96"/>
        <v>0.8</v>
      </c>
      <c r="T212" s="54">
        <f t="shared" si="97"/>
        <v>5.8319999999999999</v>
      </c>
      <c r="U212" s="54">
        <f t="shared" si="98"/>
        <v>3.8880000000000003</v>
      </c>
      <c r="V212" s="57">
        <f t="shared" si="99"/>
        <v>5.7347999999999999</v>
      </c>
      <c r="W212" s="57">
        <f t="shared" si="100"/>
        <v>9.7199999999999953E-2</v>
      </c>
    </row>
    <row r="213" spans="2:23" ht="15" x14ac:dyDescent="0.2">
      <c r="B213" s="49" t="str">
        <f>'FDS GX086'!$B$6</f>
        <v>GX086</v>
      </c>
      <c r="C213" s="66" t="s">
        <v>79</v>
      </c>
      <c r="D213" s="67" t="s">
        <v>84</v>
      </c>
      <c r="E213" s="64">
        <v>2010</v>
      </c>
      <c r="F213" s="32" t="s">
        <v>89</v>
      </c>
      <c r="G213" s="70">
        <v>2</v>
      </c>
      <c r="H213" s="32">
        <f t="shared" si="89"/>
        <v>12</v>
      </c>
      <c r="I213" s="51">
        <f t="shared" si="90"/>
        <v>1.4925373134328359</v>
      </c>
      <c r="J213" s="50">
        <f t="shared" si="91"/>
        <v>24120</v>
      </c>
      <c r="K213" s="52">
        <f t="shared" si="92"/>
        <v>6</v>
      </c>
      <c r="L213" s="137">
        <f>ROUNDUP(SUM(K213:K218),)</f>
        <v>11</v>
      </c>
      <c r="O213" s="65">
        <v>1.0379999999999998</v>
      </c>
      <c r="P213" s="54">
        <f t="shared" si="93"/>
        <v>6</v>
      </c>
      <c r="Q213" s="55">
        <f t="shared" si="94"/>
        <v>6</v>
      </c>
      <c r="R213" s="54">
        <f t="shared" si="95"/>
        <v>0</v>
      </c>
      <c r="S213" s="54">
        <f t="shared" si="96"/>
        <v>0</v>
      </c>
      <c r="T213" s="54">
        <f t="shared" si="97"/>
        <v>6.2279999999999989</v>
      </c>
      <c r="U213" s="54">
        <f t="shared" si="98"/>
        <v>0</v>
      </c>
      <c r="V213" s="57">
        <f t="shared" si="99"/>
        <v>4.1727599999999985</v>
      </c>
      <c r="W213" s="57">
        <f t="shared" si="100"/>
        <v>2.0552400000000004</v>
      </c>
    </row>
    <row r="214" spans="2:23" ht="15" x14ac:dyDescent="0.2">
      <c r="B214" s="49" t="str">
        <f>'FDS GX086'!$B$6</f>
        <v>GX086</v>
      </c>
      <c r="C214" s="66" t="s">
        <v>79</v>
      </c>
      <c r="D214" s="67" t="s">
        <v>84</v>
      </c>
      <c r="E214" s="64">
        <v>1430</v>
      </c>
      <c r="F214" s="32" t="s">
        <v>89</v>
      </c>
      <c r="G214" s="70">
        <v>1</v>
      </c>
      <c r="H214" s="32">
        <f t="shared" si="89"/>
        <v>6</v>
      </c>
      <c r="I214" s="51">
        <f t="shared" si="90"/>
        <v>1.048951048951049</v>
      </c>
      <c r="J214" s="50">
        <f t="shared" si="91"/>
        <v>8580</v>
      </c>
      <c r="K214" s="52">
        <f t="shared" si="92"/>
        <v>1.5</v>
      </c>
      <c r="L214" s="137"/>
      <c r="O214" s="65">
        <v>1.0379999999999998</v>
      </c>
      <c r="P214" s="54">
        <f t="shared" si="93"/>
        <v>1.5</v>
      </c>
      <c r="Q214" s="55">
        <f t="shared" si="94"/>
        <v>1</v>
      </c>
      <c r="R214" s="54">
        <f t="shared" si="95"/>
        <v>0.5</v>
      </c>
      <c r="S214" s="54">
        <f t="shared" si="96"/>
        <v>0.5</v>
      </c>
      <c r="T214" s="54">
        <f t="shared" si="97"/>
        <v>1.5569999999999997</v>
      </c>
      <c r="U214" s="54">
        <f t="shared" si="98"/>
        <v>0.51899999999999991</v>
      </c>
      <c r="V214" s="57">
        <f t="shared" si="99"/>
        <v>1.4843399999999998</v>
      </c>
      <c r="W214" s="57">
        <f t="shared" si="100"/>
        <v>7.2659999999999947E-2</v>
      </c>
    </row>
    <row r="215" spans="2:23" ht="15" x14ac:dyDescent="0.2">
      <c r="B215" s="49" t="str">
        <f>'FDS GX086'!$B$6</f>
        <v>GX086</v>
      </c>
      <c r="C215" s="66" t="s">
        <v>79</v>
      </c>
      <c r="D215" s="67" t="s">
        <v>84</v>
      </c>
      <c r="E215" s="64">
        <v>1400</v>
      </c>
      <c r="F215" s="32" t="s">
        <v>89</v>
      </c>
      <c r="G215" s="70">
        <v>1</v>
      </c>
      <c r="H215" s="32">
        <f t="shared" si="89"/>
        <v>6</v>
      </c>
      <c r="I215" s="51">
        <f t="shared" si="90"/>
        <v>1.0714285714285714</v>
      </c>
      <c r="J215" s="50">
        <f t="shared" si="91"/>
        <v>8400</v>
      </c>
      <c r="K215" s="52">
        <f t="shared" si="92"/>
        <v>1.5</v>
      </c>
      <c r="L215" s="137"/>
      <c r="O215" s="65">
        <v>1.0379999999999998</v>
      </c>
      <c r="P215" s="54">
        <f t="shared" si="93"/>
        <v>1.5</v>
      </c>
      <c r="Q215" s="55">
        <f t="shared" si="94"/>
        <v>1</v>
      </c>
      <c r="R215" s="54">
        <f t="shared" si="95"/>
        <v>0.5</v>
      </c>
      <c r="S215" s="54">
        <f t="shared" si="96"/>
        <v>0.5</v>
      </c>
      <c r="T215" s="54">
        <f t="shared" si="97"/>
        <v>1.5569999999999997</v>
      </c>
      <c r="U215" s="54">
        <f t="shared" si="98"/>
        <v>0.51899999999999991</v>
      </c>
      <c r="V215" s="57">
        <f t="shared" si="99"/>
        <v>1.4531999999999996</v>
      </c>
      <c r="W215" s="57">
        <f t="shared" si="100"/>
        <v>0.10380000000000011</v>
      </c>
    </row>
    <row r="216" spans="2:23" ht="15" x14ac:dyDescent="0.2">
      <c r="B216" s="49" t="str">
        <f>'FDS GX086'!$B$6</f>
        <v>GX086</v>
      </c>
      <c r="C216" s="66" t="s">
        <v>79</v>
      </c>
      <c r="D216" s="67" t="s">
        <v>84</v>
      </c>
      <c r="E216" s="64">
        <v>1150</v>
      </c>
      <c r="F216" s="32" t="s">
        <v>89</v>
      </c>
      <c r="G216" s="70">
        <v>1</v>
      </c>
      <c r="H216" s="32">
        <f t="shared" si="89"/>
        <v>6</v>
      </c>
      <c r="I216" s="51">
        <f t="shared" si="90"/>
        <v>1.0434782608695652</v>
      </c>
      <c r="J216" s="50">
        <f t="shared" si="91"/>
        <v>6900</v>
      </c>
      <c r="K216" s="52">
        <f t="shared" si="92"/>
        <v>1.2</v>
      </c>
      <c r="L216" s="137"/>
      <c r="O216" s="65">
        <v>1.0379999999999998</v>
      </c>
      <c r="P216" s="54">
        <f t="shared" si="93"/>
        <v>1.2</v>
      </c>
      <c r="Q216" s="55">
        <f t="shared" si="94"/>
        <v>1</v>
      </c>
      <c r="R216" s="54">
        <f t="shared" si="95"/>
        <v>0.19999999999999996</v>
      </c>
      <c r="S216" s="54">
        <f t="shared" si="96"/>
        <v>0.8</v>
      </c>
      <c r="T216" s="54">
        <f t="shared" si="97"/>
        <v>1.2455999999999998</v>
      </c>
      <c r="U216" s="54">
        <f t="shared" si="98"/>
        <v>0.83039999999999992</v>
      </c>
      <c r="V216" s="57">
        <f t="shared" si="99"/>
        <v>1.1936999999999998</v>
      </c>
      <c r="W216" s="57">
        <f t="shared" si="100"/>
        <v>5.1900000000000057E-2</v>
      </c>
    </row>
    <row r="217" spans="2:23" ht="15" x14ac:dyDescent="0.2">
      <c r="B217" s="49" t="str">
        <f>'FDS GX086'!$B$6</f>
        <v>GX086</v>
      </c>
      <c r="C217" s="66" t="s">
        <v>79</v>
      </c>
      <c r="D217" s="67" t="s">
        <v>84</v>
      </c>
      <c r="E217" s="64">
        <v>80</v>
      </c>
      <c r="F217" s="32" t="s">
        <v>89</v>
      </c>
      <c r="G217" s="70">
        <v>2</v>
      </c>
      <c r="H217" s="32">
        <f t="shared" si="89"/>
        <v>12</v>
      </c>
      <c r="I217" s="51">
        <f t="shared" si="90"/>
        <v>1</v>
      </c>
      <c r="J217" s="50">
        <f t="shared" si="91"/>
        <v>960</v>
      </c>
      <c r="K217" s="52">
        <f t="shared" si="92"/>
        <v>0.16</v>
      </c>
      <c r="L217" s="137"/>
      <c r="O217" s="65">
        <v>1.0379999999999998</v>
      </c>
      <c r="P217" s="54">
        <f t="shared" si="93"/>
        <v>0.16</v>
      </c>
      <c r="Q217" s="55">
        <f t="shared" si="94"/>
        <v>0</v>
      </c>
      <c r="R217" s="54">
        <f t="shared" si="95"/>
        <v>0.16</v>
      </c>
      <c r="S217" s="54">
        <f t="shared" si="96"/>
        <v>0.84</v>
      </c>
      <c r="T217" s="54">
        <f t="shared" si="97"/>
        <v>0.16607999999999998</v>
      </c>
      <c r="U217" s="54">
        <f t="shared" si="98"/>
        <v>0.87191999999999981</v>
      </c>
      <c r="V217" s="57">
        <f t="shared" si="99"/>
        <v>0.16607999999999998</v>
      </c>
      <c r="W217" s="57">
        <f t="shared" si="100"/>
        <v>0</v>
      </c>
    </row>
    <row r="218" spans="2:23" ht="15" x14ac:dyDescent="0.2">
      <c r="B218" s="49" t="str">
        <f>'FDS GX086'!$B$6</f>
        <v>GX086</v>
      </c>
      <c r="C218" s="66" t="s">
        <v>79</v>
      </c>
      <c r="D218" s="67" t="s">
        <v>84</v>
      </c>
      <c r="E218" s="64">
        <v>70</v>
      </c>
      <c r="F218" s="32" t="s">
        <v>89</v>
      </c>
      <c r="G218" s="70">
        <v>3</v>
      </c>
      <c r="H218" s="32">
        <f t="shared" si="89"/>
        <v>18</v>
      </c>
      <c r="I218" s="51">
        <f t="shared" si="90"/>
        <v>1.0084033613445378</v>
      </c>
      <c r="J218" s="50">
        <f t="shared" si="91"/>
        <v>1260</v>
      </c>
      <c r="K218" s="52">
        <f t="shared" si="92"/>
        <v>0.21176470588235294</v>
      </c>
      <c r="L218" s="137"/>
      <c r="O218" s="65">
        <v>1.0379999999999998</v>
      </c>
      <c r="P218" s="54">
        <f t="shared" si="93"/>
        <v>0.21176470588235294</v>
      </c>
      <c r="Q218" s="55">
        <f t="shared" si="94"/>
        <v>0</v>
      </c>
      <c r="R218" s="54">
        <f t="shared" si="95"/>
        <v>0.21176470588235294</v>
      </c>
      <c r="S218" s="54">
        <f t="shared" si="96"/>
        <v>0.78823529411764703</v>
      </c>
      <c r="T218" s="54">
        <f t="shared" si="97"/>
        <v>0.21981176470588232</v>
      </c>
      <c r="U218" s="54">
        <f t="shared" si="98"/>
        <v>0.81818823529411744</v>
      </c>
      <c r="V218" s="57">
        <f t="shared" si="99"/>
        <v>0.21797999999999995</v>
      </c>
      <c r="W218" s="57">
        <f t="shared" si="100"/>
        <v>1.8317647058823661E-3</v>
      </c>
    </row>
    <row r="219" spans="2:23" ht="14.25" customHeight="1" x14ac:dyDescent="0.2">
      <c r="B219" s="171" t="str">
        <f>'FDS GX086'!$B$6</f>
        <v>GX086</v>
      </c>
      <c r="C219" s="154" t="s">
        <v>88</v>
      </c>
      <c r="D219" s="155" t="s">
        <v>94</v>
      </c>
      <c r="E219" s="156">
        <v>3000</v>
      </c>
      <c r="F219" s="157" t="s">
        <v>89</v>
      </c>
      <c r="G219" s="158">
        <v>1</v>
      </c>
      <c r="H219" s="159">
        <f>G219*$K$3</f>
        <v>6</v>
      </c>
      <c r="I219" s="160">
        <f t="shared" ref="I219" si="102">(6000/(E219*TRUNC((6000/E219))))</f>
        <v>1</v>
      </c>
      <c r="J219" s="159">
        <f t="shared" ref="J219" si="103">E219*H219</f>
        <v>18000</v>
      </c>
      <c r="K219" s="161">
        <f t="shared" ref="K219" si="104">(J219*I219)/6000</f>
        <v>3</v>
      </c>
      <c r="L219" s="172">
        <f>ROUNDUP(SUM(K219:K220),)</f>
        <v>6</v>
      </c>
      <c r="O219" s="54">
        <v>22.1</v>
      </c>
      <c r="P219" s="54">
        <f>K219</f>
        <v>3</v>
      </c>
      <c r="Q219" s="55">
        <f>TRUNC(P219)</f>
        <v>3</v>
      </c>
      <c r="R219" s="54">
        <f>P219-Q219</f>
        <v>0</v>
      </c>
      <c r="S219" s="54">
        <f>IF(1-R219=1,0,1-R219)</f>
        <v>0</v>
      </c>
      <c r="T219" s="54">
        <f>O219*P219</f>
        <v>66.300000000000011</v>
      </c>
      <c r="U219" s="54">
        <f>O219*S219</f>
        <v>0</v>
      </c>
      <c r="V219" s="57">
        <f>(J219/6000)*O219</f>
        <v>66.300000000000011</v>
      </c>
      <c r="W219" s="57">
        <f>T219-V219</f>
        <v>0</v>
      </c>
    </row>
    <row r="220" spans="2:23" ht="14.25" customHeight="1" thickBot="1" x14ac:dyDescent="0.25">
      <c r="B220" s="71" t="str">
        <f>'FDS GX086'!$B$6</f>
        <v>GX086</v>
      </c>
      <c r="C220" s="72" t="s">
        <v>88</v>
      </c>
      <c r="D220" s="73" t="s">
        <v>94</v>
      </c>
      <c r="E220" s="74">
        <v>1500</v>
      </c>
      <c r="F220" s="75" t="s">
        <v>89</v>
      </c>
      <c r="G220" s="76">
        <v>2</v>
      </c>
      <c r="H220" s="77">
        <f t="shared" ref="H220" si="105">G220*$K$3</f>
        <v>12</v>
      </c>
      <c r="I220" s="78">
        <f t="shared" ref="I220" si="106">(6000/(E220*TRUNC((6000/E220))))</f>
        <v>1</v>
      </c>
      <c r="J220" s="77">
        <f t="shared" ref="J220" si="107">E220*H220</f>
        <v>18000</v>
      </c>
      <c r="K220" s="79">
        <f t="shared" ref="K220" si="108">(J220*I220)/6000</f>
        <v>3</v>
      </c>
      <c r="L220" s="138"/>
      <c r="O220" s="54">
        <v>22.1</v>
      </c>
      <c r="P220" s="54">
        <f t="shared" ref="P220" si="109">K220</f>
        <v>3</v>
      </c>
      <c r="Q220" s="55">
        <f t="shared" ref="Q220" si="110">TRUNC(P220)</f>
        <v>3</v>
      </c>
      <c r="R220" s="54">
        <f t="shared" ref="R220" si="111">P220-Q220</f>
        <v>0</v>
      </c>
      <c r="S220" s="54">
        <f t="shared" ref="S220" si="112">IF(1-R220=1,0,1-R220)</f>
        <v>0</v>
      </c>
      <c r="T220" s="54">
        <f t="shared" ref="T220" si="113">O220*P220</f>
        <v>66.300000000000011</v>
      </c>
      <c r="U220" s="54">
        <f t="shared" ref="U220" si="114">O220*S220</f>
        <v>0</v>
      </c>
      <c r="V220" s="57">
        <f t="shared" ref="V220" si="115">(J220/6000)*O220</f>
        <v>66.300000000000011</v>
      </c>
      <c r="W220" s="57">
        <f t="shared" ref="W220" si="116">T220-V220</f>
        <v>0</v>
      </c>
    </row>
    <row r="221" spans="2:23" ht="15" x14ac:dyDescent="0.25">
      <c r="N221" s="56" t="s">
        <v>65</v>
      </c>
      <c r="O221" s="54"/>
      <c r="P221" s="54"/>
      <c r="Q221" s="54"/>
      <c r="R221" s="54"/>
      <c r="S221" s="54"/>
      <c r="T221" s="54">
        <f>SUM(T6:T218)</f>
        <v>653.07187868591245</v>
      </c>
      <c r="U221" s="54">
        <f>SUM(U6:U218)</f>
        <v>111.68812131408657</v>
      </c>
      <c r="V221" s="54">
        <f>SUM(V6:V218)</f>
        <v>552.98027999999999</v>
      </c>
      <c r="W221" s="54">
        <f>SUM(W6:W218)</f>
        <v>100.0915986859134</v>
      </c>
    </row>
    <row r="222" spans="2:23" ht="15" x14ac:dyDescent="0.25">
      <c r="N222" s="56" t="s">
        <v>66</v>
      </c>
      <c r="O222" s="54"/>
      <c r="P222" s="54"/>
      <c r="Q222" s="54"/>
      <c r="R222" s="54"/>
      <c r="S222" s="54"/>
      <c r="T222" s="54">
        <f>T221/'FDS GX086'!$E$6</f>
        <v>108.84531311431874</v>
      </c>
      <c r="U222" s="54">
        <f>U221/'FDS GX086'!$E$6</f>
        <v>18.614686885681095</v>
      </c>
      <c r="V222" s="58">
        <f>V221/'FDS GX086'!$E$6</f>
        <v>92.163380000000004</v>
      </c>
      <c r="W222" s="54">
        <f>W221/'FDS GX086'!$E$6</f>
        <v>16.681933114318898</v>
      </c>
    </row>
    <row r="223" spans="2:23" ht="15.75" thickBot="1" x14ac:dyDescent="0.3">
      <c r="N223" s="56" t="s">
        <v>95</v>
      </c>
      <c r="O223" s="65"/>
      <c r="P223" s="65"/>
      <c r="Q223" s="65"/>
      <c r="R223" s="65"/>
      <c r="S223" s="65"/>
      <c r="T223" s="65"/>
      <c r="U223" s="65"/>
      <c r="V223" s="57">
        <f>SUM(V219,V220)</f>
        <v>132.60000000000002</v>
      </c>
      <c r="W223" s="68">
        <f>V223/'FDS GX086'!$E$6</f>
        <v>22.100000000000005</v>
      </c>
    </row>
    <row r="224" spans="2:23" ht="15.75" thickBot="1" x14ac:dyDescent="0.3">
      <c r="C224" s="37" t="s">
        <v>38</v>
      </c>
      <c r="D224" s="114" t="s">
        <v>13</v>
      </c>
      <c r="E224" s="115"/>
      <c r="F224" s="43" t="s">
        <v>17</v>
      </c>
      <c r="G224" s="125" t="s">
        <v>18</v>
      </c>
      <c r="H224" s="126"/>
    </row>
    <row r="225" spans="3:8" ht="15" x14ac:dyDescent="0.2">
      <c r="C225" s="38" t="s">
        <v>40</v>
      </c>
      <c r="D225" s="116" t="s">
        <v>19</v>
      </c>
      <c r="E225" s="117"/>
      <c r="F225" s="34">
        <v>0</v>
      </c>
      <c r="G225" s="112">
        <f>F225*$K$3</f>
        <v>0</v>
      </c>
      <c r="H225" s="113"/>
    </row>
    <row r="226" spans="3:8" ht="15" x14ac:dyDescent="0.2">
      <c r="C226" s="39" t="s">
        <v>39</v>
      </c>
      <c r="D226" s="122" t="s">
        <v>20</v>
      </c>
      <c r="E226" s="85"/>
      <c r="F226" s="32">
        <v>0</v>
      </c>
      <c r="G226" s="118">
        <f t="shared" ref="G226" si="117">F226*$K$3</f>
        <v>0</v>
      </c>
      <c r="H226" s="119"/>
    </row>
    <row r="227" spans="3:8" ht="15" x14ac:dyDescent="0.2">
      <c r="C227" s="39" t="s">
        <v>42</v>
      </c>
      <c r="D227" s="122" t="s">
        <v>35</v>
      </c>
      <c r="E227" s="85"/>
      <c r="F227" s="32">
        <v>0</v>
      </c>
      <c r="G227" s="118">
        <f t="shared" ref="G227" si="118">F227*$K$3</f>
        <v>0</v>
      </c>
      <c r="H227" s="119"/>
    </row>
    <row r="228" spans="3:8" ht="15.75" thickBot="1" x14ac:dyDescent="0.25">
      <c r="C228" s="40" t="s">
        <v>41</v>
      </c>
      <c r="D228" s="123" t="s">
        <v>23</v>
      </c>
      <c r="E228" s="124"/>
      <c r="F228" s="33">
        <v>0</v>
      </c>
      <c r="G228" s="120">
        <f t="shared" ref="G228:G229" si="119">F228*$K$3</f>
        <v>0</v>
      </c>
      <c r="H228" s="121"/>
    </row>
    <row r="229" spans="3:8" ht="15.75" thickBot="1" x14ac:dyDescent="0.3">
      <c r="C229" s="10"/>
      <c r="D229" s="108" t="s">
        <v>70</v>
      </c>
      <c r="E229" s="109"/>
      <c r="F229" s="59">
        <v>0</v>
      </c>
      <c r="G229" s="110">
        <f t="shared" si="119"/>
        <v>0</v>
      </c>
      <c r="H229" s="111"/>
    </row>
  </sheetData>
  <autoFilter ref="B5:L220" xr:uid="{00000000-0001-0000-0100-000000000000}"/>
  <mergeCells count="26">
    <mergeCell ref="L211:L212"/>
    <mergeCell ref="L213:L218"/>
    <mergeCell ref="L219:L220"/>
    <mergeCell ref="L6:L34"/>
    <mergeCell ref="L35:L39"/>
    <mergeCell ref="L40:L206"/>
    <mergeCell ref="L209:L210"/>
    <mergeCell ref="C2:L2"/>
    <mergeCell ref="K3:L3"/>
    <mergeCell ref="E4:F4"/>
    <mergeCell ref="K4:L4"/>
    <mergeCell ref="G4:I4"/>
    <mergeCell ref="B4:D4"/>
    <mergeCell ref="B3:I3"/>
    <mergeCell ref="D229:E229"/>
    <mergeCell ref="G229:H229"/>
    <mergeCell ref="G225:H225"/>
    <mergeCell ref="D224:E224"/>
    <mergeCell ref="D225:E225"/>
    <mergeCell ref="G227:H227"/>
    <mergeCell ref="G228:H228"/>
    <mergeCell ref="G226:H226"/>
    <mergeCell ref="D226:E226"/>
    <mergeCell ref="D227:E227"/>
    <mergeCell ref="D228:E228"/>
    <mergeCell ref="G224:H224"/>
  </mergeCells>
  <phoneticPr fontId="19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3"/>
  <sheetViews>
    <sheetView zoomScaleNormal="100" workbookViewId="0">
      <selection activeCell="C24" sqref="C24"/>
    </sheetView>
  </sheetViews>
  <sheetFormatPr defaultColWidth="11.42578125" defaultRowHeight="14.25" x14ac:dyDescent="0.2"/>
  <cols>
    <col min="1" max="1" width="1.85546875" style="1" customWidth="1"/>
    <col min="2" max="2" width="11.42578125" style="1"/>
    <col min="3" max="3" width="8.42578125" style="1" customWidth="1"/>
    <col min="4" max="4" width="24.28515625" style="1" customWidth="1"/>
    <col min="5" max="5" width="11.42578125" style="1" customWidth="1"/>
    <col min="6" max="6" width="17.140625" style="1" customWidth="1"/>
    <col min="7" max="7" width="11.42578125" style="1" customWidth="1"/>
    <col min="8" max="8" width="21.42578125" style="1" customWidth="1"/>
    <col min="9" max="9" width="20" style="1" customWidth="1"/>
    <col min="10" max="10" width="15.7109375" style="1" customWidth="1"/>
    <col min="11" max="16384" width="11.42578125" style="1"/>
  </cols>
  <sheetData>
    <row r="1" spans="2:10" x14ac:dyDescent="0.2">
      <c r="B1" s="89" t="s">
        <v>5</v>
      </c>
      <c r="C1" s="89"/>
      <c r="D1" s="89"/>
      <c r="E1" s="89"/>
      <c r="F1" s="89"/>
      <c r="G1" s="89"/>
      <c r="H1" s="89"/>
      <c r="I1" s="89"/>
      <c r="J1" s="89"/>
    </row>
    <row r="2" spans="2:10" ht="15" thickBo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2:10" ht="16.5" thickBot="1" x14ac:dyDescent="0.25">
      <c r="B3" s="142" t="s">
        <v>24</v>
      </c>
      <c r="C3" s="143"/>
      <c r="D3" s="24" t="str">
        <f>'FDS GX086'!D4</f>
        <v>K</v>
      </c>
      <c r="E3" s="47" t="str">
        <f>'FDS GX086'!F4</f>
        <v>Jan</v>
      </c>
      <c r="F3" s="140">
        <f ca="1">'FDS GX086'!I4</f>
        <v>44873</v>
      </c>
      <c r="G3" s="141"/>
      <c r="H3" s="46" t="s">
        <v>29</v>
      </c>
      <c r="I3" s="44"/>
      <c r="J3" s="45"/>
    </row>
    <row r="4" spans="2:10" ht="15.75" thickBot="1" x14ac:dyDescent="0.25">
      <c r="B4" s="6" t="s">
        <v>2</v>
      </c>
      <c r="C4" s="6" t="s">
        <v>4</v>
      </c>
      <c r="D4" s="6" t="s">
        <v>6</v>
      </c>
      <c r="E4" s="6" t="s">
        <v>3</v>
      </c>
      <c r="F4" s="6" t="s">
        <v>21</v>
      </c>
      <c r="G4" s="6" t="s">
        <v>4</v>
      </c>
      <c r="H4" s="6" t="s">
        <v>7</v>
      </c>
      <c r="I4" s="6" t="s">
        <v>8</v>
      </c>
      <c r="J4" s="6" t="s">
        <v>28</v>
      </c>
    </row>
    <row r="5" spans="2:10" x14ac:dyDescent="0.2">
      <c r="B5" s="144" t="str">
        <f>'FDS GX086'!B6</f>
        <v>GX086</v>
      </c>
      <c r="C5" s="98">
        <f>'FDS GX086'!E6</f>
        <v>6</v>
      </c>
      <c r="D5" s="148"/>
      <c r="E5" s="150" t="s">
        <v>0</v>
      </c>
      <c r="F5" s="12"/>
      <c r="G5" s="16"/>
      <c r="H5" s="16"/>
      <c r="I5" s="16"/>
      <c r="J5" s="20"/>
    </row>
    <row r="6" spans="2:10" x14ac:dyDescent="0.2">
      <c r="B6" s="145"/>
      <c r="C6" s="99"/>
      <c r="D6" s="148"/>
      <c r="E6" s="151"/>
      <c r="F6" s="13"/>
      <c r="G6" s="16"/>
      <c r="H6" s="16"/>
      <c r="I6" s="16"/>
      <c r="J6" s="20"/>
    </row>
    <row r="7" spans="2:10" x14ac:dyDescent="0.2">
      <c r="B7" s="145"/>
      <c r="C7" s="99"/>
      <c r="D7" s="148"/>
      <c r="E7" s="151"/>
      <c r="F7" s="13"/>
      <c r="G7" s="16"/>
      <c r="H7" s="16"/>
      <c r="I7" s="16"/>
      <c r="J7" s="20"/>
    </row>
    <row r="8" spans="2:10" x14ac:dyDescent="0.2">
      <c r="B8" s="145"/>
      <c r="C8" s="99"/>
      <c r="D8" s="148"/>
      <c r="E8" s="151"/>
      <c r="F8" s="13"/>
      <c r="G8" s="16"/>
      <c r="H8" s="16"/>
      <c r="I8" s="16"/>
      <c r="J8" s="20"/>
    </row>
    <row r="9" spans="2:10" x14ac:dyDescent="0.2">
      <c r="B9" s="145"/>
      <c r="C9" s="99"/>
      <c r="D9" s="148"/>
      <c r="E9" s="151"/>
      <c r="F9" s="13"/>
      <c r="G9" s="16"/>
      <c r="H9" s="16"/>
      <c r="I9" s="16"/>
      <c r="J9" s="20"/>
    </row>
    <row r="10" spans="2:10" x14ac:dyDescent="0.2">
      <c r="B10" s="145"/>
      <c r="C10" s="99"/>
      <c r="D10" s="148"/>
      <c r="E10" s="151"/>
      <c r="F10" s="13"/>
      <c r="G10" s="16"/>
      <c r="H10" s="16"/>
      <c r="I10" s="16"/>
      <c r="J10" s="20"/>
    </row>
    <row r="11" spans="2:10" x14ac:dyDescent="0.2">
      <c r="B11" s="145"/>
      <c r="C11" s="99"/>
      <c r="D11" s="148"/>
      <c r="E11" s="151"/>
      <c r="F11" s="13"/>
      <c r="G11" s="16"/>
      <c r="H11" s="16"/>
      <c r="I11" s="16"/>
      <c r="J11" s="20"/>
    </row>
    <row r="12" spans="2:10" x14ac:dyDescent="0.2">
      <c r="B12" s="145"/>
      <c r="C12" s="99"/>
      <c r="D12" s="148"/>
      <c r="E12" s="151"/>
      <c r="F12" s="13"/>
      <c r="G12" s="16"/>
      <c r="H12" s="16"/>
      <c r="I12" s="16"/>
      <c r="J12" s="20"/>
    </row>
    <row r="13" spans="2:10" x14ac:dyDescent="0.2">
      <c r="B13" s="145"/>
      <c r="C13" s="99"/>
      <c r="D13" s="148"/>
      <c r="E13" s="151"/>
      <c r="F13" s="13"/>
      <c r="G13" s="16"/>
      <c r="H13" s="16"/>
      <c r="I13" s="16"/>
      <c r="J13" s="20"/>
    </row>
    <row r="14" spans="2:10" x14ac:dyDescent="0.2">
      <c r="B14" s="145"/>
      <c r="C14" s="99"/>
      <c r="D14" s="148"/>
      <c r="E14" s="151"/>
      <c r="F14" s="13"/>
      <c r="G14" s="16"/>
      <c r="H14" s="16"/>
      <c r="I14" s="16"/>
      <c r="J14" s="20"/>
    </row>
    <row r="15" spans="2:10" x14ac:dyDescent="0.2">
      <c r="B15" s="145"/>
      <c r="C15" s="99"/>
      <c r="D15" s="148"/>
      <c r="E15" s="151"/>
      <c r="F15" s="13"/>
      <c r="G15" s="16"/>
      <c r="H15" s="16"/>
      <c r="I15" s="16"/>
      <c r="J15" s="20"/>
    </row>
    <row r="16" spans="2:10" x14ac:dyDescent="0.2">
      <c r="B16" s="145"/>
      <c r="C16" s="99"/>
      <c r="D16" s="148"/>
      <c r="E16" s="151"/>
      <c r="F16" s="13"/>
      <c r="G16" s="16"/>
      <c r="H16" s="16"/>
      <c r="I16" s="16"/>
      <c r="J16" s="20"/>
    </row>
    <row r="17" spans="2:10" x14ac:dyDescent="0.2">
      <c r="B17" s="145"/>
      <c r="C17" s="99"/>
      <c r="D17" s="148"/>
      <c r="E17" s="151"/>
      <c r="F17" s="13"/>
      <c r="G17" s="16"/>
      <c r="H17" s="16"/>
      <c r="I17" s="16"/>
      <c r="J17" s="20"/>
    </row>
    <row r="18" spans="2:10" x14ac:dyDescent="0.2">
      <c r="B18" s="145"/>
      <c r="C18" s="99"/>
      <c r="D18" s="148"/>
      <c r="E18" s="151"/>
      <c r="F18" s="13"/>
      <c r="G18" s="16"/>
      <c r="H18" s="16"/>
      <c r="I18" s="16"/>
      <c r="J18" s="20"/>
    </row>
    <row r="19" spans="2:10" x14ac:dyDescent="0.2">
      <c r="B19" s="145"/>
      <c r="C19" s="99"/>
      <c r="D19" s="148"/>
      <c r="E19" s="151"/>
      <c r="F19" s="13"/>
      <c r="G19" s="16"/>
      <c r="H19" s="16"/>
      <c r="I19" s="16"/>
      <c r="J19" s="20"/>
    </row>
    <row r="20" spans="2:10" x14ac:dyDescent="0.2">
      <c r="B20" s="145"/>
      <c r="C20" s="99"/>
      <c r="D20" s="148"/>
      <c r="E20" s="151"/>
      <c r="F20" s="13"/>
      <c r="G20" s="16"/>
      <c r="H20" s="16"/>
      <c r="I20" s="16"/>
      <c r="J20" s="20"/>
    </row>
    <row r="21" spans="2:10" x14ac:dyDescent="0.2">
      <c r="B21" s="145"/>
      <c r="C21" s="99"/>
      <c r="D21" s="148"/>
      <c r="E21" s="151"/>
      <c r="F21" s="13"/>
      <c r="G21" s="16"/>
      <c r="H21" s="16"/>
      <c r="I21" s="16"/>
      <c r="J21" s="20"/>
    </row>
    <row r="22" spans="2:10" x14ac:dyDescent="0.2">
      <c r="B22" s="145"/>
      <c r="C22" s="99"/>
      <c r="D22" s="148"/>
      <c r="E22" s="151"/>
      <c r="F22" s="13"/>
      <c r="G22" s="16"/>
      <c r="H22" s="16"/>
      <c r="I22" s="16"/>
      <c r="J22" s="20"/>
    </row>
    <row r="23" spans="2:10" x14ac:dyDescent="0.2">
      <c r="B23" s="145"/>
      <c r="C23" s="99"/>
      <c r="D23" s="148"/>
      <c r="E23" s="151"/>
      <c r="F23" s="13"/>
      <c r="G23" s="16"/>
      <c r="H23" s="16"/>
      <c r="I23" s="16"/>
      <c r="J23" s="20"/>
    </row>
    <row r="24" spans="2:10" x14ac:dyDescent="0.2">
      <c r="B24" s="145"/>
      <c r="C24" s="99"/>
      <c r="D24" s="148"/>
      <c r="E24" s="151"/>
      <c r="F24" s="14"/>
      <c r="G24" s="17"/>
      <c r="H24" s="17"/>
      <c r="I24" s="17"/>
      <c r="J24" s="21"/>
    </row>
    <row r="25" spans="2:10" x14ac:dyDescent="0.2">
      <c r="B25" s="145"/>
      <c r="C25" s="99"/>
      <c r="D25" s="96"/>
      <c r="E25" s="151"/>
      <c r="F25" s="14"/>
      <c r="G25" s="17"/>
      <c r="H25" s="17"/>
      <c r="I25" s="17"/>
      <c r="J25" s="21"/>
    </row>
    <row r="26" spans="2:10" x14ac:dyDescent="0.2">
      <c r="B26" s="145"/>
      <c r="C26" s="99"/>
      <c r="D26" s="97"/>
      <c r="E26" s="151"/>
      <c r="F26" s="14"/>
      <c r="G26" s="18"/>
      <c r="H26" s="18"/>
      <c r="I26" s="18"/>
      <c r="J26" s="22"/>
    </row>
    <row r="27" spans="2:10" x14ac:dyDescent="0.2">
      <c r="B27" s="145"/>
      <c r="C27" s="99"/>
      <c r="D27" s="97"/>
      <c r="E27" s="151"/>
      <c r="F27" s="14"/>
      <c r="G27" s="18"/>
      <c r="H27" s="18"/>
      <c r="I27" s="18"/>
      <c r="J27" s="22"/>
    </row>
    <row r="28" spans="2:10" x14ac:dyDescent="0.2">
      <c r="B28" s="145"/>
      <c r="C28" s="99"/>
      <c r="D28" s="97"/>
      <c r="E28" s="151"/>
      <c r="F28" s="14"/>
      <c r="G28" s="18"/>
      <c r="H28" s="18"/>
      <c r="I28" s="18"/>
      <c r="J28" s="22"/>
    </row>
    <row r="29" spans="2:10" ht="15" thickBot="1" x14ac:dyDescent="0.25">
      <c r="B29" s="146"/>
      <c r="C29" s="147"/>
      <c r="D29" s="149"/>
      <c r="E29" s="152"/>
      <c r="F29" s="15"/>
      <c r="G29" s="19"/>
      <c r="H29" s="19"/>
      <c r="I29" s="19"/>
      <c r="J29" s="23"/>
    </row>
    <row r="30" spans="2:10" ht="16.5" thickBot="1" x14ac:dyDescent="0.25">
      <c r="I30" s="5" t="s">
        <v>22</v>
      </c>
      <c r="J30" s="10"/>
    </row>
    <row r="32" spans="2:10" ht="15" x14ac:dyDescent="0.25">
      <c r="D32" s="84" t="s">
        <v>43</v>
      </c>
      <c r="E32" s="85"/>
    </row>
    <row r="33" spans="4:5" ht="15" x14ac:dyDescent="0.25">
      <c r="D33" s="84" t="s">
        <v>44</v>
      </c>
      <c r="E33" s="85"/>
    </row>
  </sheetData>
  <mergeCells count="9">
    <mergeCell ref="D32:E32"/>
    <mergeCell ref="D33:E33"/>
    <mergeCell ref="F3:G3"/>
    <mergeCell ref="B1:J2"/>
    <mergeCell ref="B3:C3"/>
    <mergeCell ref="B5:B29"/>
    <mergeCell ref="C5:C29"/>
    <mergeCell ref="D5:D29"/>
    <mergeCell ref="E5:E29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33"/>
  <sheetViews>
    <sheetView workbookViewId="0">
      <selection activeCell="C24" sqref="C24"/>
    </sheetView>
  </sheetViews>
  <sheetFormatPr defaultColWidth="11.42578125" defaultRowHeight="14.25" x14ac:dyDescent="0.2"/>
  <cols>
    <col min="1" max="1" width="1.85546875" style="1" customWidth="1"/>
    <col min="2" max="2" width="11.42578125" style="1"/>
    <col min="3" max="3" width="8.5703125" style="1" customWidth="1"/>
    <col min="4" max="4" width="24.28515625" style="1" customWidth="1"/>
    <col min="5" max="5" width="11.42578125" style="1" customWidth="1"/>
    <col min="6" max="6" width="17.140625" style="1" customWidth="1"/>
    <col min="7" max="7" width="11.42578125" style="1" customWidth="1"/>
    <col min="8" max="8" width="21.42578125" style="1" customWidth="1"/>
    <col min="9" max="9" width="20" style="1" customWidth="1"/>
    <col min="10" max="10" width="15.7109375" style="1" customWidth="1"/>
    <col min="11" max="16384" width="11.42578125" style="1"/>
  </cols>
  <sheetData>
    <row r="1" spans="2:10" x14ac:dyDescent="0.2">
      <c r="B1" s="89" t="s">
        <v>5</v>
      </c>
      <c r="C1" s="89"/>
      <c r="D1" s="89"/>
      <c r="E1" s="89"/>
      <c r="F1" s="89"/>
      <c r="G1" s="89"/>
      <c r="H1" s="89"/>
      <c r="I1" s="89"/>
      <c r="J1" s="89"/>
    </row>
    <row r="2" spans="2:10" ht="15" thickBo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2:10" ht="16.5" thickBot="1" x14ac:dyDescent="0.25">
      <c r="B3" s="142" t="s">
        <v>24</v>
      </c>
      <c r="C3" s="143"/>
      <c r="D3" s="24" t="str">
        <f>'FDS GX086'!D4</f>
        <v>K</v>
      </c>
      <c r="E3" s="47" t="str">
        <f>'FDS GX086'!F4</f>
        <v>Jan</v>
      </c>
      <c r="F3" s="140">
        <f ca="1">'FDS GX086'!I4</f>
        <v>44873</v>
      </c>
      <c r="G3" s="141"/>
      <c r="H3" s="46" t="s">
        <v>29</v>
      </c>
      <c r="I3" s="44"/>
      <c r="J3" s="45"/>
    </row>
    <row r="4" spans="2:10" ht="15.75" thickBot="1" x14ac:dyDescent="0.25">
      <c r="B4" s="6" t="s">
        <v>2</v>
      </c>
      <c r="C4" s="6" t="s">
        <v>4</v>
      </c>
      <c r="D4" s="6" t="s">
        <v>6</v>
      </c>
      <c r="E4" s="6" t="s">
        <v>3</v>
      </c>
      <c r="F4" s="6" t="s">
        <v>21</v>
      </c>
      <c r="G4" s="6" t="s">
        <v>4</v>
      </c>
      <c r="H4" s="6" t="s">
        <v>7</v>
      </c>
      <c r="I4" s="6" t="s">
        <v>8</v>
      </c>
      <c r="J4" s="6" t="s">
        <v>28</v>
      </c>
    </row>
    <row r="5" spans="2:10" ht="14.25" customHeight="1" x14ac:dyDescent="0.2">
      <c r="B5" s="144" t="str">
        <f>'FDS GX086'!B6</f>
        <v>GX086</v>
      </c>
      <c r="C5" s="98">
        <f>'FDS GX086'!E6</f>
        <v>6</v>
      </c>
      <c r="D5" s="148"/>
      <c r="E5" s="150" t="s">
        <v>37</v>
      </c>
      <c r="F5" s="25"/>
      <c r="G5" s="26"/>
      <c r="H5" s="26"/>
      <c r="I5" s="26"/>
      <c r="J5" s="27"/>
    </row>
    <row r="6" spans="2:10" ht="15" customHeight="1" x14ac:dyDescent="0.2">
      <c r="B6" s="145"/>
      <c r="C6" s="99"/>
      <c r="D6" s="148"/>
      <c r="E6" s="151"/>
      <c r="F6" s="13"/>
      <c r="G6" s="16"/>
      <c r="H6" s="16"/>
      <c r="I6" s="16"/>
      <c r="J6" s="20"/>
    </row>
    <row r="7" spans="2:10" ht="15" customHeight="1" x14ac:dyDescent="0.2">
      <c r="B7" s="145"/>
      <c r="C7" s="99"/>
      <c r="D7" s="148"/>
      <c r="E7" s="151"/>
      <c r="F7" s="13"/>
      <c r="G7" s="16"/>
      <c r="H7" s="16"/>
      <c r="I7" s="16"/>
      <c r="J7" s="20"/>
    </row>
    <row r="8" spans="2:10" ht="15" customHeight="1" x14ac:dyDescent="0.2">
      <c r="B8" s="145"/>
      <c r="C8" s="99"/>
      <c r="D8" s="148"/>
      <c r="E8" s="151"/>
      <c r="F8" s="13"/>
      <c r="G8" s="16"/>
      <c r="H8" s="16"/>
      <c r="I8" s="16"/>
      <c r="J8" s="20"/>
    </row>
    <row r="9" spans="2:10" ht="15" customHeight="1" x14ac:dyDescent="0.2">
      <c r="B9" s="145"/>
      <c r="C9" s="99"/>
      <c r="D9" s="148"/>
      <c r="E9" s="151"/>
      <c r="F9" s="13"/>
      <c r="G9" s="16"/>
      <c r="H9" s="16"/>
      <c r="I9" s="16"/>
      <c r="J9" s="20"/>
    </row>
    <row r="10" spans="2:10" ht="15" customHeight="1" x14ac:dyDescent="0.2">
      <c r="B10" s="145"/>
      <c r="C10" s="99"/>
      <c r="D10" s="148"/>
      <c r="E10" s="151"/>
      <c r="F10" s="13"/>
      <c r="G10" s="16"/>
      <c r="H10" s="16"/>
      <c r="I10" s="16"/>
      <c r="J10" s="20"/>
    </row>
    <row r="11" spans="2:10" ht="15" customHeight="1" x14ac:dyDescent="0.2">
      <c r="B11" s="145"/>
      <c r="C11" s="99"/>
      <c r="D11" s="148"/>
      <c r="E11" s="151"/>
      <c r="F11" s="13"/>
      <c r="G11" s="16"/>
      <c r="H11" s="16"/>
      <c r="I11" s="16"/>
      <c r="J11" s="20"/>
    </row>
    <row r="12" spans="2:10" ht="15" customHeight="1" x14ac:dyDescent="0.2">
      <c r="B12" s="145"/>
      <c r="C12" s="99"/>
      <c r="D12" s="148"/>
      <c r="E12" s="151"/>
      <c r="F12" s="13"/>
      <c r="G12" s="16"/>
      <c r="H12" s="16"/>
      <c r="I12" s="16"/>
      <c r="J12" s="20"/>
    </row>
    <row r="13" spans="2:10" ht="15" customHeight="1" x14ac:dyDescent="0.2">
      <c r="B13" s="145"/>
      <c r="C13" s="99"/>
      <c r="D13" s="148"/>
      <c r="E13" s="151"/>
      <c r="F13" s="13"/>
      <c r="G13" s="16"/>
      <c r="H13" s="16"/>
      <c r="I13" s="16"/>
      <c r="J13" s="20"/>
    </row>
    <row r="14" spans="2:10" ht="15" customHeight="1" x14ac:dyDescent="0.2">
      <c r="B14" s="145"/>
      <c r="C14" s="99"/>
      <c r="D14" s="148"/>
      <c r="E14" s="151"/>
      <c r="F14" s="13"/>
      <c r="G14" s="16"/>
      <c r="H14" s="16"/>
      <c r="I14" s="16"/>
      <c r="J14" s="20"/>
    </row>
    <row r="15" spans="2:10" ht="15" customHeight="1" x14ac:dyDescent="0.2">
      <c r="B15" s="145"/>
      <c r="C15" s="99"/>
      <c r="D15" s="148"/>
      <c r="E15" s="151"/>
      <c r="F15" s="13"/>
      <c r="G15" s="16"/>
      <c r="H15" s="16"/>
      <c r="I15" s="16"/>
      <c r="J15" s="20"/>
    </row>
    <row r="16" spans="2:10" ht="15" customHeight="1" x14ac:dyDescent="0.2">
      <c r="B16" s="145"/>
      <c r="C16" s="99"/>
      <c r="D16" s="148"/>
      <c r="E16" s="151"/>
      <c r="F16" s="13"/>
      <c r="G16" s="13"/>
      <c r="H16" s="13"/>
      <c r="I16" s="13"/>
      <c r="J16" s="13"/>
    </row>
    <row r="17" spans="2:10" ht="15" customHeight="1" x14ac:dyDescent="0.2">
      <c r="B17" s="145"/>
      <c r="C17" s="99"/>
      <c r="D17" s="148"/>
      <c r="E17" s="151"/>
      <c r="F17" s="13"/>
      <c r="G17" s="13"/>
      <c r="H17" s="13"/>
      <c r="I17" s="13"/>
      <c r="J17" s="13"/>
    </row>
    <row r="18" spans="2:10" ht="15" customHeight="1" x14ac:dyDescent="0.2">
      <c r="B18" s="145"/>
      <c r="C18" s="99"/>
      <c r="D18" s="148"/>
      <c r="E18" s="151"/>
      <c r="F18" s="13"/>
      <c r="G18" s="13"/>
      <c r="H18" s="13"/>
      <c r="I18" s="13"/>
      <c r="J18" s="13"/>
    </row>
    <row r="19" spans="2:10" ht="15" customHeight="1" x14ac:dyDescent="0.2">
      <c r="B19" s="145"/>
      <c r="C19" s="99"/>
      <c r="D19" s="148"/>
      <c r="E19" s="151"/>
      <c r="F19" s="13"/>
      <c r="G19" s="13"/>
      <c r="H19" s="13"/>
      <c r="I19" s="13"/>
      <c r="J19" s="13"/>
    </row>
    <row r="20" spans="2:10" ht="15" customHeight="1" x14ac:dyDescent="0.2">
      <c r="B20" s="145"/>
      <c r="C20" s="99"/>
      <c r="D20" s="148"/>
      <c r="E20" s="151"/>
      <c r="F20" s="13"/>
      <c r="G20" s="16"/>
      <c r="H20" s="16"/>
      <c r="I20" s="16"/>
      <c r="J20" s="20"/>
    </row>
    <row r="21" spans="2:10" ht="15" customHeight="1" x14ac:dyDescent="0.2">
      <c r="B21" s="145"/>
      <c r="C21" s="99"/>
      <c r="D21" s="148"/>
      <c r="E21" s="151"/>
      <c r="F21" s="13"/>
      <c r="G21" s="16"/>
      <c r="H21" s="16"/>
      <c r="I21" s="16"/>
      <c r="J21" s="20"/>
    </row>
    <row r="22" spans="2:10" ht="15" customHeight="1" x14ac:dyDescent="0.2">
      <c r="B22" s="145"/>
      <c r="C22" s="99"/>
      <c r="D22" s="148"/>
      <c r="E22" s="151"/>
      <c r="F22" s="13"/>
      <c r="G22" s="16"/>
      <c r="H22" s="16"/>
      <c r="I22" s="16"/>
      <c r="J22" s="20"/>
    </row>
    <row r="23" spans="2:10" ht="15" customHeight="1" x14ac:dyDescent="0.2">
      <c r="B23" s="145"/>
      <c r="C23" s="99"/>
      <c r="D23" s="148"/>
      <c r="E23" s="151"/>
      <c r="F23" s="13"/>
      <c r="G23" s="16"/>
      <c r="H23" s="16"/>
      <c r="I23" s="16"/>
      <c r="J23" s="20"/>
    </row>
    <row r="24" spans="2:10" ht="15" customHeight="1" x14ac:dyDescent="0.2">
      <c r="B24" s="145"/>
      <c r="C24" s="99"/>
      <c r="D24" s="148"/>
      <c r="E24" s="151"/>
      <c r="F24" s="14"/>
      <c r="G24" s="17"/>
      <c r="H24" s="17"/>
      <c r="I24" s="17"/>
      <c r="J24" s="21"/>
    </row>
    <row r="25" spans="2:10" ht="15" customHeight="1" x14ac:dyDescent="0.2">
      <c r="B25" s="145"/>
      <c r="C25" s="99"/>
      <c r="D25" s="96"/>
      <c r="E25" s="151"/>
      <c r="F25" s="14"/>
      <c r="G25" s="17"/>
      <c r="H25" s="17"/>
      <c r="I25" s="17"/>
      <c r="J25" s="21"/>
    </row>
    <row r="26" spans="2:10" ht="15" customHeight="1" x14ac:dyDescent="0.2">
      <c r="B26" s="145"/>
      <c r="C26" s="99"/>
      <c r="D26" s="97"/>
      <c r="E26" s="151"/>
      <c r="F26" s="14"/>
      <c r="G26" s="18"/>
      <c r="H26" s="18"/>
      <c r="I26" s="18"/>
      <c r="J26" s="22"/>
    </row>
    <row r="27" spans="2:10" ht="15" customHeight="1" x14ac:dyDescent="0.2">
      <c r="B27" s="145"/>
      <c r="C27" s="99"/>
      <c r="D27" s="97"/>
      <c r="E27" s="151"/>
      <c r="F27" s="14"/>
      <c r="G27" s="18"/>
      <c r="H27" s="18"/>
      <c r="I27" s="18"/>
      <c r="J27" s="22"/>
    </row>
    <row r="28" spans="2:10" ht="15" customHeight="1" x14ac:dyDescent="0.2">
      <c r="B28" s="145"/>
      <c r="C28" s="99"/>
      <c r="D28" s="97"/>
      <c r="E28" s="151"/>
      <c r="F28" s="14"/>
      <c r="G28" s="18"/>
      <c r="H28" s="18"/>
      <c r="I28" s="18"/>
      <c r="J28" s="22"/>
    </row>
    <row r="29" spans="2:10" ht="15.75" customHeight="1" thickBot="1" x14ac:dyDescent="0.25">
      <c r="B29" s="146"/>
      <c r="C29" s="147"/>
      <c r="D29" s="149"/>
      <c r="E29" s="152"/>
      <c r="F29" s="15"/>
      <c r="G29" s="19"/>
      <c r="H29" s="19"/>
      <c r="I29" s="19"/>
      <c r="J29" s="23"/>
    </row>
    <row r="30" spans="2:10" ht="16.5" thickBot="1" x14ac:dyDescent="0.25">
      <c r="I30" s="5" t="s">
        <v>22</v>
      </c>
      <c r="J30" s="10"/>
    </row>
    <row r="32" spans="2:10" ht="15" x14ac:dyDescent="0.25">
      <c r="D32" s="84" t="s">
        <v>45</v>
      </c>
      <c r="E32" s="85"/>
    </row>
    <row r="33" spans="4:5" ht="15" x14ac:dyDescent="0.25">
      <c r="D33" s="84" t="s">
        <v>46</v>
      </c>
      <c r="E33" s="85"/>
    </row>
  </sheetData>
  <mergeCells count="9">
    <mergeCell ref="D32:E32"/>
    <mergeCell ref="D33:E33"/>
    <mergeCell ref="F3:G3"/>
    <mergeCell ref="B1:J2"/>
    <mergeCell ref="B3:C3"/>
    <mergeCell ref="B5:B29"/>
    <mergeCell ref="C5:C29"/>
    <mergeCell ref="D5:D29"/>
    <mergeCell ref="E5:E29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33"/>
  <sheetViews>
    <sheetView workbookViewId="0">
      <selection activeCell="C24" sqref="C24"/>
    </sheetView>
  </sheetViews>
  <sheetFormatPr defaultColWidth="11.42578125" defaultRowHeight="14.25" x14ac:dyDescent="0.2"/>
  <cols>
    <col min="1" max="1" width="2.42578125" style="1" customWidth="1"/>
    <col min="2" max="2" width="11.42578125" style="1"/>
    <col min="3" max="3" width="8.5703125" style="1" customWidth="1"/>
    <col min="4" max="4" width="24.28515625" style="1" customWidth="1"/>
    <col min="5" max="5" width="11.42578125" style="1" customWidth="1"/>
    <col min="6" max="6" width="17.140625" style="1" customWidth="1"/>
    <col min="7" max="7" width="11.42578125" style="1" customWidth="1"/>
    <col min="8" max="8" width="21.42578125" style="1" customWidth="1"/>
    <col min="9" max="9" width="20" style="1" customWidth="1"/>
    <col min="10" max="10" width="15.7109375" style="1" customWidth="1"/>
    <col min="11" max="16384" width="11.42578125" style="1"/>
  </cols>
  <sheetData>
    <row r="1" spans="2:10" x14ac:dyDescent="0.2">
      <c r="B1" s="89" t="s">
        <v>5</v>
      </c>
      <c r="C1" s="89"/>
      <c r="D1" s="89"/>
      <c r="E1" s="89"/>
      <c r="F1" s="89"/>
      <c r="G1" s="89"/>
      <c r="H1" s="89"/>
      <c r="I1" s="89"/>
      <c r="J1" s="89"/>
    </row>
    <row r="2" spans="2:10" ht="15" thickBo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2:10" ht="16.5" thickBot="1" x14ac:dyDescent="0.25">
      <c r="B3" s="142" t="s">
        <v>24</v>
      </c>
      <c r="C3" s="143"/>
      <c r="D3" s="24" t="str">
        <f>'FDS GX086'!D4</f>
        <v>K</v>
      </c>
      <c r="E3" s="47" t="str">
        <f>'FDS GX086'!F4</f>
        <v>Jan</v>
      </c>
      <c r="F3" s="140">
        <f ca="1">'FDS GX086'!I4</f>
        <v>44873</v>
      </c>
      <c r="G3" s="141"/>
      <c r="H3" s="46" t="s">
        <v>29</v>
      </c>
      <c r="I3" s="44"/>
      <c r="J3" s="45"/>
    </row>
    <row r="4" spans="2:10" ht="15.75" thickBot="1" x14ac:dyDescent="0.25">
      <c r="B4" s="6" t="s">
        <v>2</v>
      </c>
      <c r="C4" s="6" t="s">
        <v>4</v>
      </c>
      <c r="D4" s="6" t="s">
        <v>6</v>
      </c>
      <c r="E4" s="6" t="s">
        <v>3</v>
      </c>
      <c r="F4" s="6" t="s">
        <v>21</v>
      </c>
      <c r="G4" s="6" t="s">
        <v>4</v>
      </c>
      <c r="H4" s="6" t="s">
        <v>7</v>
      </c>
      <c r="I4" s="6" t="s">
        <v>8</v>
      </c>
      <c r="J4" s="6" t="s">
        <v>28</v>
      </c>
    </row>
    <row r="5" spans="2:10" x14ac:dyDescent="0.2">
      <c r="B5" s="144" t="str">
        <f>'FDS GX086'!B6</f>
        <v>GX086</v>
      </c>
      <c r="C5" s="98">
        <f>'FDS GX086'!E6</f>
        <v>6</v>
      </c>
      <c r="D5" s="148"/>
      <c r="E5" s="150" t="s">
        <v>12</v>
      </c>
      <c r="F5" s="12"/>
      <c r="G5" s="16"/>
      <c r="H5" s="16"/>
      <c r="I5" s="16"/>
      <c r="J5" s="20"/>
    </row>
    <row r="6" spans="2:10" x14ac:dyDescent="0.2">
      <c r="B6" s="145"/>
      <c r="C6" s="99"/>
      <c r="D6" s="148"/>
      <c r="E6" s="151"/>
      <c r="F6" s="13"/>
      <c r="G6" s="16"/>
      <c r="H6" s="16"/>
      <c r="I6" s="16"/>
      <c r="J6" s="20"/>
    </row>
    <row r="7" spans="2:10" x14ac:dyDescent="0.2">
      <c r="B7" s="145"/>
      <c r="C7" s="99"/>
      <c r="D7" s="148"/>
      <c r="E7" s="151"/>
      <c r="F7" s="13"/>
      <c r="G7" s="16"/>
      <c r="H7" s="16"/>
      <c r="I7" s="16"/>
      <c r="J7" s="20"/>
    </row>
    <row r="8" spans="2:10" x14ac:dyDescent="0.2">
      <c r="B8" s="145"/>
      <c r="C8" s="99"/>
      <c r="D8" s="148"/>
      <c r="E8" s="151"/>
      <c r="F8" s="13"/>
      <c r="G8" s="16"/>
      <c r="H8" s="16"/>
      <c r="I8" s="16"/>
      <c r="J8" s="20"/>
    </row>
    <row r="9" spans="2:10" x14ac:dyDescent="0.2">
      <c r="B9" s="145"/>
      <c r="C9" s="99"/>
      <c r="D9" s="148"/>
      <c r="E9" s="151"/>
      <c r="F9" s="13"/>
      <c r="G9" s="16"/>
      <c r="H9" s="16"/>
      <c r="I9" s="16"/>
      <c r="J9" s="20"/>
    </row>
    <row r="10" spans="2:10" x14ac:dyDescent="0.2">
      <c r="B10" s="145"/>
      <c r="C10" s="99"/>
      <c r="D10" s="148"/>
      <c r="E10" s="151"/>
      <c r="F10" s="13"/>
      <c r="G10" s="16"/>
      <c r="H10" s="16"/>
      <c r="I10" s="16"/>
      <c r="J10" s="20"/>
    </row>
    <row r="11" spans="2:10" x14ac:dyDescent="0.2">
      <c r="B11" s="145"/>
      <c r="C11" s="99"/>
      <c r="D11" s="148"/>
      <c r="E11" s="151"/>
      <c r="F11" s="13"/>
      <c r="G11" s="16"/>
      <c r="H11" s="16"/>
      <c r="I11" s="16"/>
      <c r="J11" s="20"/>
    </row>
    <row r="12" spans="2:10" x14ac:dyDescent="0.2">
      <c r="B12" s="145"/>
      <c r="C12" s="99"/>
      <c r="D12" s="148"/>
      <c r="E12" s="151"/>
      <c r="F12" s="13"/>
      <c r="G12" s="16"/>
      <c r="H12" s="16"/>
      <c r="I12" s="16"/>
      <c r="J12" s="20"/>
    </row>
    <row r="13" spans="2:10" x14ac:dyDescent="0.2">
      <c r="B13" s="145"/>
      <c r="C13" s="99"/>
      <c r="D13" s="148"/>
      <c r="E13" s="151"/>
      <c r="F13" s="13"/>
      <c r="G13" s="16"/>
      <c r="H13" s="16"/>
      <c r="I13" s="16"/>
      <c r="J13" s="20"/>
    </row>
    <row r="14" spans="2:10" x14ac:dyDescent="0.2">
      <c r="B14" s="145"/>
      <c r="C14" s="99"/>
      <c r="D14" s="148"/>
      <c r="E14" s="151"/>
      <c r="F14" s="13"/>
      <c r="G14" s="16"/>
      <c r="H14" s="16"/>
      <c r="I14" s="16"/>
      <c r="J14" s="20"/>
    </row>
    <row r="15" spans="2:10" x14ac:dyDescent="0.2">
      <c r="B15" s="145"/>
      <c r="C15" s="99"/>
      <c r="D15" s="148"/>
      <c r="E15" s="151"/>
      <c r="F15" s="13"/>
      <c r="G15" s="16"/>
      <c r="H15" s="16"/>
      <c r="I15" s="16"/>
      <c r="J15" s="20"/>
    </row>
    <row r="16" spans="2:10" x14ac:dyDescent="0.2">
      <c r="B16" s="145"/>
      <c r="C16" s="99"/>
      <c r="D16" s="148"/>
      <c r="E16" s="151"/>
      <c r="F16" s="13"/>
      <c r="G16" s="16"/>
      <c r="H16" s="16"/>
      <c r="I16" s="16"/>
      <c r="J16" s="20"/>
    </row>
    <row r="17" spans="2:10" x14ac:dyDescent="0.2">
      <c r="B17" s="145"/>
      <c r="C17" s="99"/>
      <c r="D17" s="148"/>
      <c r="E17" s="151"/>
      <c r="F17" s="13"/>
      <c r="G17" s="16"/>
      <c r="H17" s="16"/>
      <c r="I17" s="16"/>
      <c r="J17" s="20"/>
    </row>
    <row r="18" spans="2:10" x14ac:dyDescent="0.2">
      <c r="B18" s="145"/>
      <c r="C18" s="99"/>
      <c r="D18" s="148"/>
      <c r="E18" s="151"/>
      <c r="F18" s="13"/>
      <c r="G18" s="16"/>
      <c r="H18" s="16"/>
      <c r="I18" s="16"/>
      <c r="J18" s="20"/>
    </row>
    <row r="19" spans="2:10" x14ac:dyDescent="0.2">
      <c r="B19" s="145"/>
      <c r="C19" s="99"/>
      <c r="D19" s="148"/>
      <c r="E19" s="151"/>
      <c r="F19" s="13"/>
      <c r="G19" s="16"/>
      <c r="H19" s="16"/>
      <c r="I19" s="16"/>
      <c r="J19" s="20"/>
    </row>
    <row r="20" spans="2:10" x14ac:dyDescent="0.2">
      <c r="B20" s="145"/>
      <c r="C20" s="99"/>
      <c r="D20" s="148"/>
      <c r="E20" s="151"/>
      <c r="F20" s="13"/>
      <c r="G20" s="16"/>
      <c r="H20" s="16"/>
      <c r="I20" s="16"/>
      <c r="J20" s="20"/>
    </row>
    <row r="21" spans="2:10" x14ac:dyDescent="0.2">
      <c r="B21" s="145"/>
      <c r="C21" s="99"/>
      <c r="D21" s="148"/>
      <c r="E21" s="151"/>
      <c r="F21" s="13"/>
      <c r="G21" s="16"/>
      <c r="H21" s="16"/>
      <c r="I21" s="16"/>
      <c r="J21" s="20"/>
    </row>
    <row r="22" spans="2:10" x14ac:dyDescent="0.2">
      <c r="B22" s="145"/>
      <c r="C22" s="99"/>
      <c r="D22" s="148"/>
      <c r="E22" s="151"/>
      <c r="F22" s="13"/>
      <c r="G22" s="16"/>
      <c r="H22" s="16"/>
      <c r="I22" s="16"/>
      <c r="J22" s="20"/>
    </row>
    <row r="23" spans="2:10" x14ac:dyDescent="0.2">
      <c r="B23" s="145"/>
      <c r="C23" s="99"/>
      <c r="D23" s="148"/>
      <c r="E23" s="151"/>
      <c r="F23" s="13"/>
      <c r="G23" s="16"/>
      <c r="H23" s="16"/>
      <c r="I23" s="16"/>
      <c r="J23" s="20"/>
    </row>
    <row r="24" spans="2:10" x14ac:dyDescent="0.2">
      <c r="B24" s="145"/>
      <c r="C24" s="99"/>
      <c r="D24" s="148"/>
      <c r="E24" s="151"/>
      <c r="F24" s="14"/>
      <c r="G24" s="17"/>
      <c r="H24" s="17"/>
      <c r="I24" s="17"/>
      <c r="J24" s="21"/>
    </row>
    <row r="25" spans="2:10" x14ac:dyDescent="0.2">
      <c r="B25" s="145"/>
      <c r="C25" s="99"/>
      <c r="D25" s="96"/>
      <c r="E25" s="151"/>
      <c r="F25" s="14"/>
      <c r="G25" s="17"/>
      <c r="H25" s="17"/>
      <c r="I25" s="17"/>
      <c r="J25" s="21"/>
    </row>
    <row r="26" spans="2:10" x14ac:dyDescent="0.2">
      <c r="B26" s="145"/>
      <c r="C26" s="99"/>
      <c r="D26" s="97"/>
      <c r="E26" s="151"/>
      <c r="F26" s="14"/>
      <c r="G26" s="18"/>
      <c r="H26" s="18"/>
      <c r="I26" s="18"/>
      <c r="J26" s="22"/>
    </row>
    <row r="27" spans="2:10" x14ac:dyDescent="0.2">
      <c r="B27" s="145"/>
      <c r="C27" s="99"/>
      <c r="D27" s="97"/>
      <c r="E27" s="151"/>
      <c r="F27" s="14"/>
      <c r="G27" s="18"/>
      <c r="H27" s="18"/>
      <c r="I27" s="18"/>
      <c r="J27" s="22"/>
    </row>
    <row r="28" spans="2:10" x14ac:dyDescent="0.2">
      <c r="B28" s="145"/>
      <c r="C28" s="99"/>
      <c r="D28" s="97"/>
      <c r="E28" s="151"/>
      <c r="F28" s="14"/>
      <c r="G28" s="18"/>
      <c r="H28" s="18"/>
      <c r="I28" s="18"/>
      <c r="J28" s="22"/>
    </row>
    <row r="29" spans="2:10" ht="15" thickBot="1" x14ac:dyDescent="0.25">
      <c r="B29" s="146"/>
      <c r="C29" s="147"/>
      <c r="D29" s="149"/>
      <c r="E29" s="152"/>
      <c r="F29" s="15"/>
      <c r="G29" s="19"/>
      <c r="H29" s="19"/>
      <c r="I29" s="19"/>
      <c r="J29" s="23"/>
    </row>
    <row r="30" spans="2:10" ht="16.5" thickBot="1" x14ac:dyDescent="0.25">
      <c r="I30" s="5" t="s">
        <v>22</v>
      </c>
      <c r="J30" s="10"/>
    </row>
    <row r="32" spans="2:10" ht="15" x14ac:dyDescent="0.25">
      <c r="D32" s="84" t="s">
        <v>47</v>
      </c>
      <c r="E32" s="153"/>
      <c r="F32" s="85"/>
    </row>
    <row r="33" spans="4:6" ht="15" x14ac:dyDescent="0.25">
      <c r="D33" s="84" t="s">
        <v>48</v>
      </c>
      <c r="E33" s="153"/>
      <c r="F33" s="85"/>
    </row>
  </sheetData>
  <mergeCells count="9">
    <mergeCell ref="D32:F32"/>
    <mergeCell ref="D33:F33"/>
    <mergeCell ref="F3:G3"/>
    <mergeCell ref="B1:J2"/>
    <mergeCell ref="B3:C3"/>
    <mergeCell ref="B5:B29"/>
    <mergeCell ref="C5:C29"/>
    <mergeCell ref="D5:D29"/>
    <mergeCell ref="E5:E29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33"/>
  <sheetViews>
    <sheetView workbookViewId="0">
      <selection activeCell="C24" sqref="C24"/>
    </sheetView>
  </sheetViews>
  <sheetFormatPr defaultColWidth="11.42578125" defaultRowHeight="14.25" x14ac:dyDescent="0.2"/>
  <cols>
    <col min="1" max="1" width="2.28515625" style="1" customWidth="1"/>
    <col min="2" max="2" width="11.42578125" style="1"/>
    <col min="3" max="3" width="8.5703125" style="1" customWidth="1"/>
    <col min="4" max="4" width="24.28515625" style="1" customWidth="1"/>
    <col min="5" max="5" width="11.42578125" style="1" customWidth="1"/>
    <col min="6" max="6" width="17.140625" style="1" customWidth="1"/>
    <col min="7" max="7" width="11.42578125" style="1" customWidth="1"/>
    <col min="8" max="8" width="21.42578125" style="1" customWidth="1"/>
    <col min="9" max="9" width="20" style="1" customWidth="1"/>
    <col min="10" max="10" width="15.7109375" style="1" customWidth="1"/>
    <col min="11" max="16384" width="11.42578125" style="1"/>
  </cols>
  <sheetData>
    <row r="1" spans="2:10" x14ac:dyDescent="0.2">
      <c r="B1" s="89" t="s">
        <v>5</v>
      </c>
      <c r="C1" s="89"/>
      <c r="D1" s="89"/>
      <c r="E1" s="89"/>
      <c r="F1" s="89"/>
      <c r="G1" s="89"/>
      <c r="H1" s="89"/>
      <c r="I1" s="89"/>
      <c r="J1" s="89"/>
    </row>
    <row r="2" spans="2:10" ht="15" thickBo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2:10" ht="16.5" thickBot="1" x14ac:dyDescent="0.25">
      <c r="B3" s="142" t="s">
        <v>24</v>
      </c>
      <c r="C3" s="143"/>
      <c r="D3" s="24" t="str">
        <f>'FDS GX086'!D4</f>
        <v>K</v>
      </c>
      <c r="E3" s="47" t="str">
        <f>'FDS GX086'!F4</f>
        <v>Jan</v>
      </c>
      <c r="F3" s="140">
        <f ca="1">'FDS GX086'!I4</f>
        <v>44873</v>
      </c>
      <c r="G3" s="141"/>
      <c r="H3" s="46" t="s">
        <v>29</v>
      </c>
      <c r="I3" s="44"/>
      <c r="J3" s="45"/>
    </row>
    <row r="4" spans="2:10" ht="15.75" thickBot="1" x14ac:dyDescent="0.25">
      <c r="B4" s="6" t="s">
        <v>2</v>
      </c>
      <c r="C4" s="6" t="s">
        <v>4</v>
      </c>
      <c r="D4" s="6" t="s">
        <v>6</v>
      </c>
      <c r="E4" s="6" t="s">
        <v>3</v>
      </c>
      <c r="F4" s="6" t="s">
        <v>21</v>
      </c>
      <c r="G4" s="6" t="s">
        <v>4</v>
      </c>
      <c r="H4" s="6" t="s">
        <v>7</v>
      </c>
      <c r="I4" s="6" t="s">
        <v>8</v>
      </c>
      <c r="J4" s="6" t="s">
        <v>28</v>
      </c>
    </row>
    <row r="5" spans="2:10" x14ac:dyDescent="0.2">
      <c r="B5" s="144" t="str">
        <f>'FDS GX086'!B6</f>
        <v>GX086</v>
      </c>
      <c r="C5" s="98">
        <f>'FDS GX086'!E6</f>
        <v>6</v>
      </c>
      <c r="D5" s="148"/>
      <c r="E5" s="150" t="s">
        <v>36</v>
      </c>
      <c r="F5" s="12"/>
      <c r="G5" s="16"/>
      <c r="H5" s="16"/>
      <c r="I5" s="16"/>
      <c r="J5" s="20"/>
    </row>
    <row r="6" spans="2:10" x14ac:dyDescent="0.2">
      <c r="B6" s="145"/>
      <c r="C6" s="99"/>
      <c r="D6" s="148"/>
      <c r="E6" s="151"/>
      <c r="F6" s="13"/>
      <c r="G6" s="16"/>
      <c r="H6" s="16"/>
      <c r="I6" s="16"/>
      <c r="J6" s="20"/>
    </row>
    <row r="7" spans="2:10" x14ac:dyDescent="0.2">
      <c r="B7" s="145"/>
      <c r="C7" s="99"/>
      <c r="D7" s="148"/>
      <c r="E7" s="151"/>
      <c r="F7" s="13"/>
      <c r="G7" s="16"/>
      <c r="H7" s="16"/>
      <c r="I7" s="16"/>
      <c r="J7" s="20"/>
    </row>
    <row r="8" spans="2:10" x14ac:dyDescent="0.2">
      <c r="B8" s="145"/>
      <c r="C8" s="99"/>
      <c r="D8" s="148"/>
      <c r="E8" s="151"/>
      <c r="F8" s="13"/>
      <c r="G8" s="16"/>
      <c r="H8" s="16"/>
      <c r="I8" s="16"/>
      <c r="J8" s="20"/>
    </row>
    <row r="9" spans="2:10" x14ac:dyDescent="0.2">
      <c r="B9" s="145"/>
      <c r="C9" s="99"/>
      <c r="D9" s="148"/>
      <c r="E9" s="151"/>
      <c r="F9" s="13"/>
      <c r="G9" s="16"/>
      <c r="H9" s="16"/>
      <c r="I9" s="16"/>
      <c r="J9" s="20"/>
    </row>
    <row r="10" spans="2:10" x14ac:dyDescent="0.2">
      <c r="B10" s="145"/>
      <c r="C10" s="99"/>
      <c r="D10" s="148"/>
      <c r="E10" s="151"/>
      <c r="F10" s="13"/>
      <c r="G10" s="16"/>
      <c r="H10" s="16"/>
      <c r="I10" s="16"/>
      <c r="J10" s="20"/>
    </row>
    <row r="11" spans="2:10" x14ac:dyDescent="0.2">
      <c r="B11" s="145"/>
      <c r="C11" s="99"/>
      <c r="D11" s="148"/>
      <c r="E11" s="151"/>
      <c r="F11" s="13"/>
      <c r="G11" s="16"/>
      <c r="H11" s="16"/>
      <c r="I11" s="16"/>
      <c r="J11" s="20"/>
    </row>
    <row r="12" spans="2:10" x14ac:dyDescent="0.2">
      <c r="B12" s="145"/>
      <c r="C12" s="99"/>
      <c r="D12" s="148"/>
      <c r="E12" s="151"/>
      <c r="F12" s="13"/>
      <c r="G12" s="16"/>
      <c r="H12" s="16"/>
      <c r="I12" s="16"/>
      <c r="J12" s="20"/>
    </row>
    <row r="13" spans="2:10" x14ac:dyDescent="0.2">
      <c r="B13" s="145"/>
      <c r="C13" s="99"/>
      <c r="D13" s="148"/>
      <c r="E13" s="151"/>
      <c r="F13" s="13"/>
      <c r="G13" s="16"/>
      <c r="H13" s="16"/>
      <c r="I13" s="16"/>
      <c r="J13" s="20"/>
    </row>
    <row r="14" spans="2:10" x14ac:dyDescent="0.2">
      <c r="B14" s="145"/>
      <c r="C14" s="99"/>
      <c r="D14" s="148"/>
      <c r="E14" s="151"/>
      <c r="F14" s="13"/>
      <c r="G14" s="16"/>
      <c r="H14" s="16"/>
      <c r="I14" s="16"/>
      <c r="J14" s="20"/>
    </row>
    <row r="15" spans="2:10" x14ac:dyDescent="0.2">
      <c r="B15" s="145"/>
      <c r="C15" s="99"/>
      <c r="D15" s="148"/>
      <c r="E15" s="151"/>
      <c r="F15" s="13"/>
      <c r="G15" s="16"/>
      <c r="H15" s="16"/>
      <c r="I15" s="16"/>
      <c r="J15" s="20"/>
    </row>
    <row r="16" spans="2:10" x14ac:dyDescent="0.2">
      <c r="B16" s="145"/>
      <c r="C16" s="99"/>
      <c r="D16" s="148"/>
      <c r="E16" s="151"/>
      <c r="F16" s="13"/>
      <c r="G16" s="16"/>
      <c r="H16" s="16"/>
      <c r="I16" s="16"/>
      <c r="J16" s="20"/>
    </row>
    <row r="17" spans="2:10" x14ac:dyDescent="0.2">
      <c r="B17" s="145"/>
      <c r="C17" s="99"/>
      <c r="D17" s="148"/>
      <c r="E17" s="151"/>
      <c r="F17" s="13"/>
      <c r="G17" s="16"/>
      <c r="H17" s="16"/>
      <c r="I17" s="16"/>
      <c r="J17" s="20"/>
    </row>
    <row r="18" spans="2:10" x14ac:dyDescent="0.2">
      <c r="B18" s="145"/>
      <c r="C18" s="99"/>
      <c r="D18" s="148"/>
      <c r="E18" s="151"/>
      <c r="F18" s="13"/>
      <c r="G18" s="16"/>
      <c r="H18" s="16"/>
      <c r="I18" s="16"/>
      <c r="J18" s="20"/>
    </row>
    <row r="19" spans="2:10" x14ac:dyDescent="0.2">
      <c r="B19" s="145"/>
      <c r="C19" s="99"/>
      <c r="D19" s="148"/>
      <c r="E19" s="151"/>
      <c r="F19" s="13"/>
      <c r="G19" s="16"/>
      <c r="H19" s="16"/>
      <c r="I19" s="16"/>
      <c r="J19" s="20"/>
    </row>
    <row r="20" spans="2:10" x14ac:dyDescent="0.2">
      <c r="B20" s="145"/>
      <c r="C20" s="99"/>
      <c r="D20" s="148"/>
      <c r="E20" s="151"/>
      <c r="F20" s="13"/>
      <c r="G20" s="16"/>
      <c r="H20" s="16"/>
      <c r="I20" s="16"/>
      <c r="J20" s="20"/>
    </row>
    <row r="21" spans="2:10" x14ac:dyDescent="0.2">
      <c r="B21" s="145"/>
      <c r="C21" s="99"/>
      <c r="D21" s="148"/>
      <c r="E21" s="151"/>
      <c r="F21" s="13"/>
      <c r="G21" s="16"/>
      <c r="H21" s="16"/>
      <c r="I21" s="16"/>
      <c r="J21" s="20"/>
    </row>
    <row r="22" spans="2:10" x14ac:dyDescent="0.2">
      <c r="B22" s="145"/>
      <c r="C22" s="99"/>
      <c r="D22" s="148"/>
      <c r="E22" s="151"/>
      <c r="F22" s="13"/>
      <c r="G22" s="16"/>
      <c r="H22" s="16"/>
      <c r="I22" s="16"/>
      <c r="J22" s="20"/>
    </row>
    <row r="23" spans="2:10" x14ac:dyDescent="0.2">
      <c r="B23" s="145"/>
      <c r="C23" s="99"/>
      <c r="D23" s="148"/>
      <c r="E23" s="151"/>
      <c r="F23" s="13"/>
      <c r="G23" s="16"/>
      <c r="H23" s="16"/>
      <c r="I23" s="16"/>
      <c r="J23" s="20"/>
    </row>
    <row r="24" spans="2:10" x14ac:dyDescent="0.2">
      <c r="B24" s="145"/>
      <c r="C24" s="99"/>
      <c r="D24" s="148"/>
      <c r="E24" s="151"/>
      <c r="F24" s="14"/>
      <c r="G24" s="17"/>
      <c r="H24" s="17"/>
      <c r="I24" s="17"/>
      <c r="J24" s="21"/>
    </row>
    <row r="25" spans="2:10" x14ac:dyDescent="0.2">
      <c r="B25" s="145"/>
      <c r="C25" s="99"/>
      <c r="D25" s="96"/>
      <c r="E25" s="151"/>
      <c r="F25" s="14"/>
      <c r="G25" s="17"/>
      <c r="H25" s="17"/>
      <c r="I25" s="17"/>
      <c r="J25" s="21"/>
    </row>
    <row r="26" spans="2:10" x14ac:dyDescent="0.2">
      <c r="B26" s="145"/>
      <c r="C26" s="99"/>
      <c r="D26" s="97"/>
      <c r="E26" s="151"/>
      <c r="F26" s="14"/>
      <c r="G26" s="18"/>
      <c r="H26" s="18"/>
      <c r="I26" s="18"/>
      <c r="J26" s="22"/>
    </row>
    <row r="27" spans="2:10" x14ac:dyDescent="0.2">
      <c r="B27" s="145"/>
      <c r="C27" s="99"/>
      <c r="D27" s="97"/>
      <c r="E27" s="151"/>
      <c r="F27" s="14"/>
      <c r="G27" s="18"/>
      <c r="H27" s="18"/>
      <c r="I27" s="18"/>
      <c r="J27" s="22"/>
    </row>
    <row r="28" spans="2:10" x14ac:dyDescent="0.2">
      <c r="B28" s="145"/>
      <c r="C28" s="99"/>
      <c r="D28" s="97"/>
      <c r="E28" s="151"/>
      <c r="F28" s="14"/>
      <c r="G28" s="18"/>
      <c r="H28" s="18"/>
      <c r="I28" s="18"/>
      <c r="J28" s="22"/>
    </row>
    <row r="29" spans="2:10" ht="15" thickBot="1" x14ac:dyDescent="0.25">
      <c r="B29" s="146"/>
      <c r="C29" s="147"/>
      <c r="D29" s="149"/>
      <c r="E29" s="152"/>
      <c r="F29" s="15"/>
      <c r="G29" s="19"/>
      <c r="H29" s="19"/>
      <c r="I29" s="19"/>
      <c r="J29" s="23"/>
    </row>
    <row r="30" spans="2:10" ht="16.5" thickBot="1" x14ac:dyDescent="0.25">
      <c r="I30" s="5" t="s">
        <v>22</v>
      </c>
      <c r="J30" s="10"/>
    </row>
    <row r="32" spans="2:10" ht="15" x14ac:dyDescent="0.25">
      <c r="D32" s="84" t="s">
        <v>52</v>
      </c>
      <c r="E32" s="153"/>
      <c r="F32" s="85"/>
    </row>
    <row r="33" spans="4:6" ht="15" x14ac:dyDescent="0.25">
      <c r="D33" s="84" t="s">
        <v>53</v>
      </c>
      <c r="E33" s="153"/>
      <c r="F33" s="85"/>
    </row>
  </sheetData>
  <mergeCells count="9">
    <mergeCell ref="D32:F32"/>
    <mergeCell ref="D33:F33"/>
    <mergeCell ref="F3:G3"/>
    <mergeCell ref="B1:J2"/>
    <mergeCell ref="B3:C3"/>
    <mergeCell ref="B5:B29"/>
    <mergeCell ref="C5:C29"/>
    <mergeCell ref="D5:D29"/>
    <mergeCell ref="E5:E29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33"/>
  <sheetViews>
    <sheetView workbookViewId="0">
      <selection activeCell="C24" sqref="C24"/>
    </sheetView>
  </sheetViews>
  <sheetFormatPr defaultColWidth="11.42578125" defaultRowHeight="14.25" x14ac:dyDescent="0.2"/>
  <cols>
    <col min="1" max="1" width="2.140625" style="1" customWidth="1"/>
    <col min="2" max="2" width="11.42578125" style="1"/>
    <col min="3" max="3" width="8.5703125" style="1" customWidth="1"/>
    <col min="4" max="4" width="24.28515625" style="1" customWidth="1"/>
    <col min="5" max="5" width="11.42578125" style="1" customWidth="1"/>
    <col min="6" max="6" width="17.140625" style="1" customWidth="1"/>
    <col min="7" max="7" width="11.42578125" style="1" customWidth="1"/>
    <col min="8" max="8" width="21.42578125" style="1" customWidth="1"/>
    <col min="9" max="9" width="20" style="1" customWidth="1"/>
    <col min="10" max="10" width="15.7109375" style="1" customWidth="1"/>
    <col min="11" max="16384" width="11.42578125" style="1"/>
  </cols>
  <sheetData>
    <row r="1" spans="2:10" x14ac:dyDescent="0.2">
      <c r="B1" s="89" t="s">
        <v>5</v>
      </c>
      <c r="C1" s="89"/>
      <c r="D1" s="89"/>
      <c r="E1" s="89"/>
      <c r="F1" s="89"/>
      <c r="G1" s="89"/>
      <c r="H1" s="89"/>
      <c r="I1" s="89"/>
      <c r="J1" s="89"/>
    </row>
    <row r="2" spans="2:10" ht="15" thickBo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2:10" ht="16.5" thickBot="1" x14ac:dyDescent="0.25">
      <c r="B3" s="142" t="s">
        <v>24</v>
      </c>
      <c r="C3" s="143"/>
      <c r="D3" s="24" t="str">
        <f>'FDS GX086'!D4</f>
        <v>K</v>
      </c>
      <c r="E3" s="47" t="str">
        <f>'FDS GX086'!F4</f>
        <v>Jan</v>
      </c>
      <c r="F3" s="140">
        <f ca="1">'FDS GX086'!I4</f>
        <v>44873</v>
      </c>
      <c r="G3" s="141"/>
      <c r="H3" s="46" t="s">
        <v>29</v>
      </c>
      <c r="I3" s="44"/>
      <c r="J3" s="45"/>
    </row>
    <row r="4" spans="2:10" ht="15.75" thickBot="1" x14ac:dyDescent="0.25">
      <c r="B4" s="6" t="s">
        <v>2</v>
      </c>
      <c r="C4" s="6" t="s">
        <v>4</v>
      </c>
      <c r="D4" s="6" t="s">
        <v>6</v>
      </c>
      <c r="E4" s="6" t="s">
        <v>3</v>
      </c>
      <c r="F4" s="6" t="s">
        <v>21</v>
      </c>
      <c r="G4" s="6" t="s">
        <v>4</v>
      </c>
      <c r="H4" s="6" t="s">
        <v>7</v>
      </c>
      <c r="I4" s="6" t="s">
        <v>8</v>
      </c>
      <c r="J4" s="6" t="s">
        <v>28</v>
      </c>
    </row>
    <row r="5" spans="2:10" x14ac:dyDescent="0.2">
      <c r="B5" s="144" t="str">
        <f>'FDS GX086'!B6</f>
        <v>GX086</v>
      </c>
      <c r="C5" s="98">
        <f>'FDS GX086'!E6</f>
        <v>6</v>
      </c>
      <c r="D5" s="148"/>
      <c r="E5" s="150" t="s">
        <v>30</v>
      </c>
      <c r="F5" s="12"/>
      <c r="G5" s="16"/>
      <c r="H5" s="16"/>
      <c r="I5" s="16"/>
      <c r="J5" s="20"/>
    </row>
    <row r="6" spans="2:10" x14ac:dyDescent="0.2">
      <c r="B6" s="145"/>
      <c r="C6" s="99"/>
      <c r="D6" s="148"/>
      <c r="E6" s="151"/>
      <c r="F6" s="13"/>
      <c r="G6" s="16"/>
      <c r="H6" s="16"/>
      <c r="I6" s="16"/>
      <c r="J6" s="20"/>
    </row>
    <row r="7" spans="2:10" x14ac:dyDescent="0.2">
      <c r="B7" s="145"/>
      <c r="C7" s="99"/>
      <c r="D7" s="148"/>
      <c r="E7" s="151"/>
      <c r="F7" s="13"/>
      <c r="G7" s="16"/>
      <c r="H7" s="16"/>
      <c r="I7" s="16"/>
      <c r="J7" s="20"/>
    </row>
    <row r="8" spans="2:10" x14ac:dyDescent="0.2">
      <c r="B8" s="145"/>
      <c r="C8" s="99"/>
      <c r="D8" s="148"/>
      <c r="E8" s="151"/>
      <c r="F8" s="13"/>
      <c r="G8" s="16"/>
      <c r="H8" s="16"/>
      <c r="I8" s="16"/>
      <c r="J8" s="20"/>
    </row>
    <row r="9" spans="2:10" x14ac:dyDescent="0.2">
      <c r="B9" s="145"/>
      <c r="C9" s="99"/>
      <c r="D9" s="148"/>
      <c r="E9" s="151"/>
      <c r="F9" s="13"/>
      <c r="G9" s="16"/>
      <c r="H9" s="16"/>
      <c r="I9" s="16"/>
      <c r="J9" s="20"/>
    </row>
    <row r="10" spans="2:10" x14ac:dyDescent="0.2">
      <c r="B10" s="145"/>
      <c r="C10" s="99"/>
      <c r="D10" s="148"/>
      <c r="E10" s="151"/>
      <c r="F10" s="13"/>
      <c r="G10" s="16"/>
      <c r="H10" s="16"/>
      <c r="I10" s="16"/>
      <c r="J10" s="20"/>
    </row>
    <row r="11" spans="2:10" x14ac:dyDescent="0.2">
      <c r="B11" s="145"/>
      <c r="C11" s="99"/>
      <c r="D11" s="148"/>
      <c r="E11" s="151"/>
      <c r="F11" s="13"/>
      <c r="G11" s="16"/>
      <c r="H11" s="16"/>
      <c r="I11" s="16"/>
      <c r="J11" s="20"/>
    </row>
    <row r="12" spans="2:10" x14ac:dyDescent="0.2">
      <c r="B12" s="145"/>
      <c r="C12" s="99"/>
      <c r="D12" s="148"/>
      <c r="E12" s="151"/>
      <c r="F12" s="13"/>
      <c r="G12" s="16"/>
      <c r="H12" s="16"/>
      <c r="I12" s="16"/>
      <c r="J12" s="20"/>
    </row>
    <row r="13" spans="2:10" x14ac:dyDescent="0.2">
      <c r="B13" s="145"/>
      <c r="C13" s="99"/>
      <c r="D13" s="148"/>
      <c r="E13" s="151"/>
      <c r="F13" s="13"/>
      <c r="G13" s="16"/>
      <c r="H13" s="16"/>
      <c r="I13" s="16"/>
      <c r="J13" s="20"/>
    </row>
    <row r="14" spans="2:10" x14ac:dyDescent="0.2">
      <c r="B14" s="145"/>
      <c r="C14" s="99"/>
      <c r="D14" s="148"/>
      <c r="E14" s="151"/>
      <c r="F14" s="13"/>
      <c r="G14" s="16"/>
      <c r="H14" s="16"/>
      <c r="I14" s="16"/>
      <c r="J14" s="20"/>
    </row>
    <row r="15" spans="2:10" x14ac:dyDescent="0.2">
      <c r="B15" s="145"/>
      <c r="C15" s="99"/>
      <c r="D15" s="148"/>
      <c r="E15" s="151"/>
      <c r="F15" s="13"/>
      <c r="G15" s="16"/>
      <c r="H15" s="16"/>
      <c r="I15" s="16"/>
      <c r="J15" s="20"/>
    </row>
    <row r="16" spans="2:10" x14ac:dyDescent="0.2">
      <c r="B16" s="145"/>
      <c r="C16" s="99"/>
      <c r="D16" s="148"/>
      <c r="E16" s="151"/>
      <c r="F16" s="13"/>
      <c r="G16" s="16"/>
      <c r="H16" s="16"/>
      <c r="I16" s="16"/>
      <c r="J16" s="20"/>
    </row>
    <row r="17" spans="2:10" x14ac:dyDescent="0.2">
      <c r="B17" s="145"/>
      <c r="C17" s="99"/>
      <c r="D17" s="148"/>
      <c r="E17" s="151"/>
      <c r="F17" s="13"/>
      <c r="G17" s="16"/>
      <c r="H17" s="16"/>
      <c r="I17" s="16"/>
      <c r="J17" s="20"/>
    </row>
    <row r="18" spans="2:10" x14ac:dyDescent="0.2">
      <c r="B18" s="145"/>
      <c r="C18" s="99"/>
      <c r="D18" s="148"/>
      <c r="E18" s="151"/>
      <c r="F18" s="13"/>
      <c r="G18" s="16"/>
      <c r="H18" s="16"/>
      <c r="I18" s="16"/>
      <c r="J18" s="20"/>
    </row>
    <row r="19" spans="2:10" x14ac:dyDescent="0.2">
      <c r="B19" s="145"/>
      <c r="C19" s="99"/>
      <c r="D19" s="148"/>
      <c r="E19" s="151"/>
      <c r="F19" s="13"/>
      <c r="G19" s="16"/>
      <c r="H19" s="16"/>
      <c r="I19" s="16"/>
      <c r="J19" s="20"/>
    </row>
    <row r="20" spans="2:10" x14ac:dyDescent="0.2">
      <c r="B20" s="145"/>
      <c r="C20" s="99"/>
      <c r="D20" s="148"/>
      <c r="E20" s="151"/>
      <c r="F20" s="13"/>
      <c r="G20" s="16"/>
      <c r="H20" s="16"/>
      <c r="I20" s="16"/>
      <c r="J20" s="20"/>
    </row>
    <row r="21" spans="2:10" x14ac:dyDescent="0.2">
      <c r="B21" s="145"/>
      <c r="C21" s="99"/>
      <c r="D21" s="148"/>
      <c r="E21" s="151"/>
      <c r="F21" s="13"/>
      <c r="G21" s="16"/>
      <c r="H21" s="16"/>
      <c r="I21" s="16"/>
      <c r="J21" s="20"/>
    </row>
    <row r="22" spans="2:10" x14ac:dyDescent="0.2">
      <c r="B22" s="145"/>
      <c r="C22" s="99"/>
      <c r="D22" s="148"/>
      <c r="E22" s="151"/>
      <c r="F22" s="13"/>
      <c r="G22" s="16"/>
      <c r="H22" s="16"/>
      <c r="I22" s="16"/>
      <c r="J22" s="20"/>
    </row>
    <row r="23" spans="2:10" x14ac:dyDescent="0.2">
      <c r="B23" s="145"/>
      <c r="C23" s="99"/>
      <c r="D23" s="148"/>
      <c r="E23" s="151"/>
      <c r="F23" s="13"/>
      <c r="G23" s="16"/>
      <c r="H23" s="16"/>
      <c r="I23" s="16"/>
      <c r="J23" s="20"/>
    </row>
    <row r="24" spans="2:10" x14ac:dyDescent="0.2">
      <c r="B24" s="145"/>
      <c r="C24" s="99"/>
      <c r="D24" s="148"/>
      <c r="E24" s="151"/>
      <c r="F24" s="14"/>
      <c r="G24" s="17"/>
      <c r="H24" s="17"/>
      <c r="I24" s="17"/>
      <c r="J24" s="21"/>
    </row>
    <row r="25" spans="2:10" x14ac:dyDescent="0.2">
      <c r="B25" s="145"/>
      <c r="C25" s="99"/>
      <c r="D25" s="96"/>
      <c r="E25" s="151"/>
      <c r="F25" s="14"/>
      <c r="G25" s="17"/>
      <c r="H25" s="17"/>
      <c r="I25" s="17"/>
      <c r="J25" s="21"/>
    </row>
    <row r="26" spans="2:10" x14ac:dyDescent="0.2">
      <c r="B26" s="145"/>
      <c r="C26" s="99"/>
      <c r="D26" s="97"/>
      <c r="E26" s="151"/>
      <c r="F26" s="14"/>
      <c r="G26" s="18"/>
      <c r="H26" s="18"/>
      <c r="I26" s="18"/>
      <c r="J26" s="22"/>
    </row>
    <row r="27" spans="2:10" x14ac:dyDescent="0.2">
      <c r="B27" s="145"/>
      <c r="C27" s="99"/>
      <c r="D27" s="97"/>
      <c r="E27" s="151"/>
      <c r="F27" s="14"/>
      <c r="G27" s="18"/>
      <c r="H27" s="18"/>
      <c r="I27" s="18"/>
      <c r="J27" s="22"/>
    </row>
    <row r="28" spans="2:10" x14ac:dyDescent="0.2">
      <c r="B28" s="145"/>
      <c r="C28" s="99"/>
      <c r="D28" s="97"/>
      <c r="E28" s="151"/>
      <c r="F28" s="14"/>
      <c r="G28" s="18"/>
      <c r="H28" s="18"/>
      <c r="I28" s="18"/>
      <c r="J28" s="22"/>
    </row>
    <row r="29" spans="2:10" ht="15" thickBot="1" x14ac:dyDescent="0.25">
      <c r="B29" s="146"/>
      <c r="C29" s="147"/>
      <c r="D29" s="149"/>
      <c r="E29" s="152"/>
      <c r="F29" s="15"/>
      <c r="G29" s="19"/>
      <c r="H29" s="19"/>
      <c r="I29" s="19"/>
      <c r="J29" s="23"/>
    </row>
    <row r="30" spans="2:10" ht="16.5" thickBot="1" x14ac:dyDescent="0.25">
      <c r="I30" s="5" t="s">
        <v>22</v>
      </c>
      <c r="J30" s="10"/>
    </row>
    <row r="32" spans="2:10" ht="15" x14ac:dyDescent="0.25">
      <c r="D32" s="84" t="s">
        <v>54</v>
      </c>
      <c r="E32" s="153"/>
      <c r="F32" s="85"/>
    </row>
    <row r="33" spans="4:6" ht="15" x14ac:dyDescent="0.25">
      <c r="D33" s="84" t="s">
        <v>55</v>
      </c>
      <c r="E33" s="153"/>
      <c r="F33" s="85"/>
    </row>
  </sheetData>
  <mergeCells count="9">
    <mergeCell ref="D32:F32"/>
    <mergeCell ref="D33:F33"/>
    <mergeCell ref="B1:J2"/>
    <mergeCell ref="B3:C3"/>
    <mergeCell ref="B5:B29"/>
    <mergeCell ref="C5:C29"/>
    <mergeCell ref="D5:D29"/>
    <mergeCell ref="E5:E29"/>
    <mergeCell ref="F3:G3"/>
  </mergeCells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FDS GX086</vt:lpstr>
      <vt:lpstr>DSM GX086</vt:lpstr>
      <vt:lpstr>Suivi Débitage</vt:lpstr>
      <vt:lpstr>Suivi Cintrage-Perçage</vt:lpstr>
      <vt:lpstr>Suivi Soudure</vt:lpstr>
      <vt:lpstr>Suivi Nettoyage - Ponçage</vt:lpstr>
      <vt:lpstr>Suivi Peinture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Ahmed BEN GAMRA</cp:lastModifiedBy>
  <cp:lastPrinted>2022-10-25T10:54:23Z</cp:lastPrinted>
  <dcterms:created xsi:type="dcterms:W3CDTF">2019-11-11T13:45:41Z</dcterms:created>
  <dcterms:modified xsi:type="dcterms:W3CDTF">2022-11-08T10:53:11Z</dcterms:modified>
</cp:coreProperties>
</file>