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1F6AF04D-AD11-470E-8DDF-46E0DB9D600D}" xr6:coauthVersionLast="47" xr6:coauthVersionMax="47" xr10:uidLastSave="{00000000-0000-0000-0000-000000000000}"/>
  <bookViews>
    <workbookView xWindow="38280" yWindow="-120" windowWidth="38640" windowHeight="21120" xr2:uid="{BF417F41-C528-4C29-AD49-1B34B7E6A474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E5" i="1"/>
  <c r="C10" i="1"/>
  <c r="V31" i="1"/>
  <c r="V29" i="1"/>
  <c r="V27" i="1"/>
  <c r="V25" i="1"/>
  <c r="V23" i="1"/>
  <c r="V21" i="1"/>
  <c r="V19" i="1"/>
  <c r="V17" i="1"/>
  <c r="V15" i="1"/>
  <c r="N23" i="1"/>
  <c r="J23" i="1"/>
  <c r="L23" i="1"/>
  <c r="H23" i="1"/>
  <c r="F23" i="1"/>
  <c r="D23" i="1"/>
  <c r="S13" i="1" l="1"/>
  <c r="R21" i="1" l="1"/>
  <c r="R16" i="1"/>
  <c r="R14" i="1"/>
  <c r="R30" i="1"/>
  <c r="R15" i="1"/>
  <c r="R31" i="1"/>
  <c r="R17" i="1"/>
  <c r="R18" i="1"/>
  <c r="R19" i="1"/>
  <c r="R23" i="1"/>
  <c r="R24" i="1"/>
  <c r="R26" i="1"/>
  <c r="R27" i="1"/>
  <c r="R29" i="1"/>
  <c r="R20" i="1"/>
  <c r="R22" i="1"/>
  <c r="R25" i="1"/>
  <c r="R28" i="1"/>
  <c r="Y13" i="1" l="1"/>
  <c r="Z13" i="1" s="1"/>
  <c r="X13" i="1"/>
  <c r="W13" i="1"/>
  <c r="E10" i="1" s="1"/>
  <c r="E6" i="1" s="1"/>
  <c r="U13" i="1"/>
  <c r="V13" i="1"/>
  <c r="E8" i="1" l="1"/>
  <c r="I5" i="1"/>
</calcChain>
</file>

<file path=xl/sharedStrings.xml><?xml version="1.0" encoding="utf-8"?>
<sst xmlns="http://schemas.openxmlformats.org/spreadsheetml/2006/main" count="115" uniqueCount="98">
  <si>
    <t>Critères</t>
  </si>
  <si>
    <t>Complexité de l'activité</t>
  </si>
  <si>
    <t>Connaissances</t>
  </si>
  <si>
    <t>Autonomie</t>
  </si>
  <si>
    <t>Contribution</t>
  </si>
  <si>
    <t>Encadrement-Coopération</t>
  </si>
  <si>
    <t>Communication</t>
  </si>
  <si>
    <t>Nb points</t>
  </si>
  <si>
    <t>Cotation</t>
  </si>
  <si>
    <t>Groupe d'emploi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</si>
  <si>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</si>
  <si>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</si>
  <si>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</si>
  <si>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</si>
  <si>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</si>
  <si>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</si>
  <si>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</si>
  <si>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</si>
  <si>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</si>
  <si>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Conception de programmes/projets/ stratégies visant à anticiper des évolutions de l'environnement pour l'ensemble de l'organisation</t>
  </si>
  <si>
    <t>Elaboration de processus majeurs 
dans un ou plusieurs domaines 
professionnels</t>
  </si>
  <si>
    <t>Analyses et études nécessitant la
combinaison d’un ensemble de
techniques ou une spécialisation dans 
l’une d’elles</t>
  </si>
  <si>
    <t>Elaboration de systèmes/modèles couvrant plusieurs domaines profes_x0002_sionnels ou une expertise avancée dans l’un d’eux</t>
  </si>
  <si>
    <t>Réalisation d’activités avec choix et mise en œuvre de méthodes/outils répertoriés, réalisation de diagnostics destinés à anticiper/résoudre les difficultés</t>
  </si>
  <si>
    <t>Réalisation d’activités similaires, identification des anomalies, mise en œuvre de modes opératoires répertoriés</t>
  </si>
  <si>
    <t>Réalisation de tâches simples et diverses, identification des anomalies en apportant les premiers éléments de compréhension</t>
  </si>
  <si>
    <t>Réalisation de tâches simples et répé- titives, signalement des anomalies</t>
  </si>
  <si>
    <t>L’emploi nécessite des connaissances minimales</t>
  </si>
  <si>
    <t>L’emploi nécessite des connaissances élémentaires</t>
  </si>
  <si>
    <t>L’emploi nécessite des connaissances professionnelles essentiellement pratiques</t>
  </si>
  <si>
    <t>L’emploi nécessite des connaissances professionnelles théoriques et pratiques</t>
  </si>
  <si>
    <t>L’emploi nécessite des connaissances générales dans une partie d’une discipline</t>
  </si>
  <si>
    <t>L’emploi nécessite des connaissances approfondies dans une discipline ou des connaissances générales dans plusieurs disciplines</t>
  </si>
  <si>
    <t>L’emploi nécessite des connaissances hautement spécialisées dans une discipline</t>
  </si>
  <si>
    <t>L’emploi nécessite de définir des orientations stratégiques et les moyens associés avec validation par les résultats</t>
  </si>
  <si>
    <t>L’emploi requiert de déterminer des solutions, d’optimiser des méthodes et moyens avec validation à l’initiative d’un tiers</t>
  </si>
  <si>
    <t>L’emploi requiert de modifier des solutions partiellement identifiées avec validation à l’initiative d’un tiers</t>
  </si>
  <si>
    <t>L’emploi requiert d’exécuter des tâches simples prédéfinies sous contrôle permanent</t>
  </si>
  <si>
    <t>L’emploi implique des décisions dont les effets se produisent sur un service ou un département</t>
  </si>
  <si>
    <t>L’emploi implique des actions déterminantes produisant des effets sur différentes équipes de travail</t>
  </si>
  <si>
    <t>L’emploi a un effet sur des emplois de nature différente au sein de l’équipe de travail</t>
  </si>
  <si>
    <t>L’emploi a un effet sur des emplois de nature identique ou similaire</t>
  </si>
  <si>
    <t>Direction/coordination de la totalité de l’organisation</t>
  </si>
  <si>
    <t>Direction/coordination sur un sous-ensemble de l’organisation</t>
  </si>
  <si>
    <t>Encadrement hiérarchique d’encadrants hiérarchiques et/ou coordination d’un ensemble de ressources/ moyens</t>
  </si>
  <si>
    <t>Encadrement hiérarchique d’équipes de travail et/ou coordination d’un sous-en_x0002_semble de ressources/moyens</t>
  </si>
  <si>
    <t>Encadrement hiérarchique d’une équipe de travail incluant l’appréciation indi_x0002_viduelle et/ou coordination d’activités diversifiées</t>
  </si>
  <si>
    <t>Animation/répartition/appui/ supervision/coordination des activités ou transmission collective de savoirs et de pratiques</t>
  </si>
  <si>
    <t>Coopération ponctuelle</t>
  </si>
  <si>
    <t>L’emploi nécessite négociations complexes et représentation en lien avec les enjeux stratégiques</t>
  </si>
  <si>
    <t>L’emploi nécessite de parvenir à des constats/ décisions partagés/concertés avec des interlocuteurs à impliquer</t>
  </si>
  <si>
    <t>Classe d'emploi</t>
  </si>
  <si>
    <t>Cotation de poste :</t>
  </si>
  <si>
    <t>Réalisation d’activités diversifiées, appréciation et traitement de difficultés variées, mise en œuvre de modes opératoires répertoriés à adapter</t>
  </si>
  <si>
    <t>L’emploi nécessite des connaissances approfondies dans une partie d’une discipline</t>
  </si>
  <si>
    <t>L’emploi nécessite des connaissances spécialisées dans une discipline ou des connaissances approfondies dans plusieurs disciplines</t>
  </si>
  <si>
    <t>L’emploi requiert de sélectionner des solutions identifiées sous contrôle fréquent</t>
  </si>
  <si>
    <t>L’emploi requiert d’adapter des solutions identifiées sous contrôle ponctuel</t>
  </si>
  <si>
    <t>L’emploi requiert de déterminer des méthodes/procédés/ moyens avec validation sur demande</t>
  </si>
  <si>
    <t>L’emploi requiert de déterminer des orientations et l’adaptation des moyens alloués avec validation par les résultats</t>
  </si>
  <si>
    <t>L’emploi requiert de définir des orientations liées à l’organisation générale avec optimisation des moyens et validation par les résultats</t>
  </si>
  <si>
    <t>L’emploi engage la transformation et la performance d’un service ou d’un département</t>
  </si>
  <si>
    <t>L’emploi engage le développement d’un sous-ensemble de l’organisation/entité économique</t>
  </si>
  <si>
    <t>L’emploi engage la performance à long terme de l’organisation/entité économique</t>
  </si>
  <si>
    <t>Partage d’expériences/ connaissances et/ou coopération régulière</t>
  </si>
  <si>
    <t>Appui technique/organisationnel individuel</t>
  </si>
  <si>
    <t>Appui technique/organisationnel collectif ou transmission individuelle de savoirs et de pratiques</t>
  </si>
  <si>
    <t>L’emploi nécessite questionnement, dialogue et reformulation avec des interlocuteurs de l’environnement immédiat</t>
  </si>
  <si>
    <t>L’emploi nécessite communication démonstrative, argumentation</t>
  </si>
  <si>
    <t>L’emploi nécessite coopération et partenariat avec des représentants d’autres entités</t>
  </si>
  <si>
    <t>L’emploi nécessite la recherche de l’adhésion/du compromis dans un contexte d’intérêts différents/divergents avec enjeux significatifs</t>
  </si>
  <si>
    <t>L’emploi nécessite négociations et représentation avec des acteurs majeurs et diversifiés</t>
  </si>
  <si>
    <t>L’emploi nécessite la compréhension des consignes et des échanges simples</t>
  </si>
  <si>
    <t>L’emploi nécessite l’ajustement des réponses en fonction des interlocuteurs</t>
  </si>
  <si>
    <t>Mini hiérarchiques 2024</t>
  </si>
  <si>
    <t>Prime d'ancienneté</t>
  </si>
  <si>
    <t>Résultats en jaune</t>
  </si>
  <si>
    <t>Statut</t>
  </si>
  <si>
    <t>Cadre</t>
  </si>
  <si>
    <t>Non Cadre</t>
  </si>
  <si>
    <t xml:space="preserve">Notice :Mettre des croix (X) dans les cases,si comptétant sur l'activité  (Blanche), en partant du bas vers le haut (du plus simple vers le plus complexe) </t>
  </si>
  <si>
    <t>L’emploi nécessite la création de connaissances qui font référence</t>
  </si>
  <si>
    <t>’emploi a un effet circonscrit à ses activités</t>
  </si>
  <si>
    <t>L’emploi nécessite la mobilisation d’acteurs décisionnaires clés</t>
  </si>
  <si>
    <t>L’emploi requiert d’appliquer des solutions identifiées sous contrôle fréquent</t>
  </si>
  <si>
    <t>Taux prime d'ancienneté</t>
  </si>
  <si>
    <t>Salaire annuel</t>
  </si>
  <si>
    <t>Prime mensuelle d'anciennetée</t>
  </si>
  <si>
    <t>Futur</t>
  </si>
  <si>
    <t>Nombre d'années d'anciennetée</t>
  </si>
  <si>
    <t>Salaire mensuel brut</t>
  </si>
  <si>
    <t>Nombre de mois salaire annuel</t>
  </si>
  <si>
    <t>Minimum</t>
  </si>
  <si>
    <t>Valeur du point territorial</t>
  </si>
  <si>
    <t>Actuelle</t>
  </si>
  <si>
    <t>Données du salarié</t>
  </si>
  <si>
    <t>L’emploi engage la performance d’un sous-ensemble de l’organisation/entité économique</t>
  </si>
  <si>
    <t>Analyses destinées à définir et mettre en œuvre des processus nécessitant la mobilisation de méthodes ou de techniques diversifiées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</si>
</sst>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"/>
    <numFmt numFmtId="165" formatCode="General&quot; %&quot;"/>
    <numFmt numFmtId="166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ashed">
        <color auto="1"/>
      </bottom>
      <diagonal/>
    </border>
    <border>
      <left style="double">
        <color auto="1"/>
      </left>
      <right/>
      <top style="dashed">
        <color auto="1"/>
      </top>
      <bottom style="dashed">
        <color auto="1"/>
      </bottom>
      <diagonal/>
    </border>
    <border>
      <left style="double">
        <color auto="1"/>
      </left>
      <right/>
      <top style="dashed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ouble">
        <color auto="1"/>
      </left>
      <right/>
      <top style="dashed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/>
      <diagonal/>
    </border>
    <border diagonalUp="1" diagonalDown="1">
      <left style="double">
        <color auto="1"/>
      </left>
      <right style="double">
        <color auto="1"/>
      </right>
      <top style="dashed">
        <color auto="1"/>
      </top>
      <bottom style="double">
        <color auto="1"/>
      </bottom>
      <diagonal style="thin">
        <color auto="1"/>
      </diagonal>
    </border>
  </borders>
  <cellStyleXfs count="1">
    <xf numFmtId="0" fontId="0" fillId="0" borderId="0"/>
  </cellStyleXfs>
  <cellXfs count="104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7" borderId="22" xfId="0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3" fontId="0" fillId="2" borderId="12" xfId="0" applyNumberFormat="1" applyFill="1" applyBorder="1" applyAlignment="1">
      <alignment horizontal="center" vertical="center"/>
    </xf>
    <xf numFmtId="3" fontId="0" fillId="2" borderId="16" xfId="0" applyNumberFormat="1" applyFill="1" applyBorder="1" applyAlignment="1">
      <alignment horizontal="center" vertical="center"/>
    </xf>
    <xf numFmtId="3" fontId="0" fillId="2" borderId="20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164" fontId="0" fillId="2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3" fillId="10" borderId="0" xfId="0" applyFont="1" applyFill="1" applyAlignment="1">
      <alignment horizontal="left" vertical="center"/>
    </xf>
    <xf numFmtId="0" fontId="4" fillId="10" borderId="0" xfId="0" applyFont="1" applyFill="1" applyAlignment="1">
      <alignment horizontal="left" vertical="center"/>
    </xf>
    <xf numFmtId="0" fontId="4" fillId="10" borderId="8" xfId="0" applyFont="1" applyFill="1" applyBorder="1" applyAlignment="1">
      <alignment horizontal="center" vertical="center"/>
    </xf>
    <xf numFmtId="0" fontId="5" fillId="10" borderId="8" xfId="0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/>
    </xf>
    <xf numFmtId="0" fontId="4" fillId="10" borderId="26" xfId="0" applyFont="1" applyFill="1" applyBorder="1" applyAlignment="1">
      <alignment horizontal="center" vertical="center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 applyProtection="1">
      <alignment horizontal="center" vertical="center" wrapText="1"/>
      <protection locked="0"/>
    </xf>
    <xf numFmtId="0" fontId="0" fillId="11" borderId="1" xfId="0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3" xfId="0" applyFill="1" applyBorder="1" applyAlignment="1" applyProtection="1">
      <alignment horizontal="center" vertical="center"/>
      <protection locked="0"/>
    </xf>
    <xf numFmtId="166" fontId="0" fillId="2" borderId="44" xfId="0" applyNumberFormat="1" applyFill="1" applyBorder="1" applyAlignment="1" applyProtection="1">
      <alignment horizontal="center" vertical="center"/>
      <protection locked="0"/>
    </xf>
    <xf numFmtId="0" fontId="0" fillId="2" borderId="45" xfId="0" applyFill="1" applyBorder="1" applyAlignment="1" applyProtection="1">
      <alignment horizontal="center" vertical="center"/>
      <protection locked="0"/>
    </xf>
    <xf numFmtId="166" fontId="6" fillId="9" borderId="38" xfId="0" applyNumberFormat="1" applyFont="1" applyFill="1" applyBorder="1" applyAlignment="1">
      <alignment horizontal="center" vertical="center"/>
    </xf>
    <xf numFmtId="0" fontId="0" fillId="11" borderId="35" xfId="0" applyFill="1" applyBorder="1" applyAlignment="1">
      <alignment horizontal="center" vertical="center"/>
    </xf>
    <xf numFmtId="0" fontId="0" fillId="11" borderId="36" xfId="0" applyFill="1" applyBorder="1" applyAlignment="1">
      <alignment horizontal="center" vertical="center"/>
    </xf>
    <xf numFmtId="0" fontId="0" fillId="11" borderId="39" xfId="0" applyFill="1" applyBorder="1" applyAlignment="1">
      <alignment horizontal="center" vertical="center"/>
    </xf>
    <xf numFmtId="0" fontId="0" fillId="11" borderId="37" xfId="0" applyFill="1" applyBorder="1" applyAlignment="1">
      <alignment horizontal="center" vertical="center"/>
    </xf>
    <xf numFmtId="0" fontId="6" fillId="9" borderId="43" xfId="0" applyFont="1" applyFill="1" applyBorder="1" applyAlignment="1">
      <alignment horizontal="center" vertical="center"/>
    </xf>
    <xf numFmtId="166" fontId="6" fillId="9" borderId="44" xfId="0" applyNumberFormat="1" applyFont="1" applyFill="1" applyBorder="1" applyAlignment="1">
      <alignment horizontal="center" vertical="center"/>
    </xf>
    <xf numFmtId="0" fontId="6" fillId="9" borderId="44" xfId="0" applyFont="1" applyFill="1" applyBorder="1" applyAlignment="1">
      <alignment horizontal="center" vertical="center"/>
    </xf>
    <xf numFmtId="164" fontId="6" fillId="9" borderId="42" xfId="0" applyNumberFormat="1" applyFont="1" applyFill="1" applyBorder="1" applyAlignment="1">
      <alignment horizontal="center" vertical="center"/>
    </xf>
    <xf numFmtId="166" fontId="0" fillId="2" borderId="45" xfId="0" applyNumberFormat="1" applyFill="1" applyBorder="1" applyAlignment="1" applyProtection="1">
      <alignment horizontal="center" vertical="center"/>
      <protection locked="0"/>
    </xf>
    <xf numFmtId="166" fontId="6" fillId="9" borderId="45" xfId="0" applyNumberFormat="1" applyFont="1" applyFill="1" applyBorder="1" applyAlignment="1">
      <alignment horizontal="center" vertical="center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0" fillId="12" borderId="46" xfId="0" applyFill="1" applyBorder="1" applyAlignment="1">
      <alignment horizontal="center" vertical="center"/>
    </xf>
    <xf numFmtId="0" fontId="8" fillId="13" borderId="41" xfId="0" applyFont="1" applyFill="1" applyBorder="1" applyAlignment="1">
      <alignment horizontal="center" vertical="center"/>
    </xf>
    <xf numFmtId="0" fontId="8" fillId="13" borderId="42" xfId="0" applyFont="1" applyFill="1" applyBorder="1" applyAlignment="1">
      <alignment horizontal="center" vertical="center"/>
    </xf>
    <xf numFmtId="0" fontId="1" fillId="11" borderId="32" xfId="0" applyFont="1" applyFill="1" applyBorder="1" applyAlignment="1">
      <alignment horizontal="right" vertical="center"/>
    </xf>
    <xf numFmtId="0" fontId="8" fillId="13" borderId="41" xfId="0" applyFont="1" applyFill="1" applyBorder="1" applyAlignment="1">
      <alignment horizontal="center" vertical="center"/>
    </xf>
    <xf numFmtId="0" fontId="8" fillId="13" borderId="42" xfId="0" applyFont="1" applyFill="1" applyBorder="1" applyAlignment="1">
      <alignment horizontal="center" vertical="center"/>
    </xf>
    <xf numFmtId="0" fontId="3" fillId="9" borderId="33" xfId="0" applyFont="1" applyFill="1" applyBorder="1" applyAlignment="1">
      <alignment horizontal="center" vertical="center"/>
    </xf>
    <xf numFmtId="0" fontId="3" fillId="9" borderId="3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  <color rgb="FF336699"/>
      <color rgb="FF33CCCC"/>
      <color rgb="FF00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9E697-FFEA-4B61-97E5-84836D264F41}">
  <dimension ref="B1:Z31"/>
  <sheetViews>
    <sheetView tabSelected="1" workbookViewId="0">
      <selection activeCell="M20" sqref="M20"/>
    </sheetView>
  </sheetViews>
  <sheetFormatPr baseColWidth="10" defaultRowHeight="15" x14ac:dyDescent="0.25"/>
  <cols>
    <col min="1" max="3" width="11.42578125" style="1"/>
    <col min="4" max="4" width="37.85546875" style="1" customWidth="1"/>
    <col min="5" max="5" width="11.42578125" style="1"/>
    <col min="6" max="6" width="37.85546875" style="1" customWidth="1"/>
    <col min="7" max="7" width="11.42578125" style="1"/>
    <col min="8" max="8" width="37.85546875" style="1" customWidth="1"/>
    <col min="9" max="9" width="11.42578125" style="1"/>
    <col min="10" max="10" width="37.85546875" style="1" customWidth="1"/>
    <col min="11" max="11" width="11.42578125" style="1"/>
    <col min="12" max="12" width="37.85546875" style="1" customWidth="1"/>
    <col min="13" max="13" width="11.42578125" style="1"/>
    <col min="14" max="14" width="37.85546875" style="1" customWidth="1"/>
    <col min="15" max="20" width="11.42578125" style="1"/>
    <col min="21" max="21" width="14.85546875" style="1" bestFit="1" customWidth="1"/>
    <col min="22" max="22" width="15.85546875" style="1" bestFit="1" customWidth="1"/>
    <col min="23" max="23" width="22.28515625" style="1" bestFit="1" customWidth="1"/>
    <col min="24" max="25" width="22.28515625" style="1" customWidth="1"/>
    <col min="26" max="26" width="23.140625" style="1" bestFit="1" customWidth="1"/>
    <col min="27" max="16384" width="11.42578125" style="1"/>
  </cols>
  <sheetData>
    <row r="1" spans="2:26" x14ac:dyDescent="0.25">
      <c r="H1" s="45" t="s">
        <v>80</v>
      </c>
    </row>
    <row r="2" spans="2:26" ht="15.75" thickBot="1" x14ac:dyDescent="0.3">
      <c r="H2" s="46" t="s">
        <v>76</v>
      </c>
    </row>
    <row r="3" spans="2:26" ht="15.75" thickTop="1" x14ac:dyDescent="0.25">
      <c r="C3" s="82" t="s">
        <v>94</v>
      </c>
      <c r="D3" s="82" t="s">
        <v>95</v>
      </c>
      <c r="E3" s="79" t="s">
        <v>92</v>
      </c>
    </row>
    <row r="4" spans="2:26" ht="15.75" thickBot="1" x14ac:dyDescent="0.3">
      <c r="C4" s="83"/>
      <c r="D4" s="83"/>
      <c r="E4" s="80" t="s">
        <v>88</v>
      </c>
    </row>
    <row r="5" spans="2:26" ht="16.5" thickTop="1" thickBot="1" x14ac:dyDescent="0.3">
      <c r="C5" s="63">
        <v>0</v>
      </c>
      <c r="D5" s="67" t="s">
        <v>89</v>
      </c>
      <c r="E5" s="71">
        <f>C5</f>
        <v>0</v>
      </c>
      <c r="G5" s="62"/>
      <c r="H5" s="81" t="s">
        <v>52</v>
      </c>
      <c r="I5" s="84" t="e">
        <f>CONCATENATE(V13&amp;U13&amp;" avec "&amp;S13&amp;" pts !"&amp;" Mini de salaire : "&amp;W13&amp;" €. Statut : "&amp;X13)</f>
        <v>#N/A</v>
      </c>
      <c r="J5" s="84"/>
      <c r="K5" s="85"/>
    </row>
    <row r="6" spans="2:26" ht="15.75" thickTop="1" x14ac:dyDescent="0.25">
      <c r="C6" s="64"/>
      <c r="D6" s="68" t="s">
        <v>90</v>
      </c>
      <c r="E6" s="72" t="e">
        <f>E10/E7</f>
        <v>#N/A</v>
      </c>
    </row>
    <row r="7" spans="2:26" x14ac:dyDescent="0.25">
      <c r="C7" s="65">
        <v>12</v>
      </c>
      <c r="D7" s="69" t="s">
        <v>91</v>
      </c>
      <c r="E7" s="73">
        <f>C7</f>
        <v>12</v>
      </c>
    </row>
    <row r="8" spans="2:26" x14ac:dyDescent="0.25">
      <c r="B8" s="46"/>
      <c r="C8" s="75"/>
      <c r="D8" s="69" t="s">
        <v>87</v>
      </c>
      <c r="E8" s="76">
        <f>Z13</f>
        <v>0</v>
      </c>
    </row>
    <row r="9" spans="2:26" ht="15.75" thickBot="1" x14ac:dyDescent="0.3">
      <c r="B9" s="46"/>
      <c r="C9" s="78"/>
      <c r="D9" s="70" t="s">
        <v>93</v>
      </c>
      <c r="E9" s="77">
        <v>5.47</v>
      </c>
    </row>
    <row r="10" spans="2:26" ht="16.5" thickTop="1" thickBot="1" x14ac:dyDescent="0.3">
      <c r="B10" s="46"/>
      <c r="C10" s="66">
        <f>C7*C6</f>
        <v>0</v>
      </c>
      <c r="D10" s="70" t="s">
        <v>86</v>
      </c>
      <c r="E10" s="74" t="e">
        <f>W13</f>
        <v>#N/A</v>
      </c>
    </row>
    <row r="11" spans="2:26" ht="16.5" thickTop="1" thickBot="1" x14ac:dyDescent="0.3">
      <c r="B11" s="46"/>
    </row>
    <row r="12" spans="2:26" ht="15.75" thickBot="1" x14ac:dyDescent="0.3">
      <c r="C12" s="57" t="s">
        <v>0</v>
      </c>
      <c r="D12" s="92" t="s">
        <v>1</v>
      </c>
      <c r="E12" s="92"/>
      <c r="F12" s="93" t="s">
        <v>2</v>
      </c>
      <c r="G12" s="94"/>
      <c r="H12" s="95" t="s">
        <v>3</v>
      </c>
      <c r="I12" s="95"/>
      <c r="J12" s="96" t="s">
        <v>4</v>
      </c>
      <c r="K12" s="97"/>
      <c r="L12" s="98" t="s">
        <v>5</v>
      </c>
      <c r="M12" s="98"/>
      <c r="N12" s="99" t="s">
        <v>6</v>
      </c>
      <c r="O12" s="100"/>
      <c r="S12" s="86" t="s">
        <v>8</v>
      </c>
      <c r="T12" s="87"/>
      <c r="U12" s="16" t="s">
        <v>51</v>
      </c>
      <c r="V12" s="2" t="s">
        <v>9</v>
      </c>
      <c r="W12" s="42" t="s">
        <v>74</v>
      </c>
      <c r="X12" s="2" t="s">
        <v>77</v>
      </c>
      <c r="Y12" s="2" t="s">
        <v>85</v>
      </c>
      <c r="Z12" s="2" t="s">
        <v>75</v>
      </c>
    </row>
    <row r="13" spans="2:26" ht="60.75" thickBot="1" x14ac:dyDescent="0.3">
      <c r="C13" s="58">
        <v>10</v>
      </c>
      <c r="D13" s="21" t="s">
        <v>19</v>
      </c>
      <c r="E13" s="51"/>
      <c r="F13" s="24" t="s">
        <v>81</v>
      </c>
      <c r="G13" s="51"/>
      <c r="H13" s="27" t="s">
        <v>34</v>
      </c>
      <c r="I13" s="51"/>
      <c r="J13" s="30" t="s">
        <v>37</v>
      </c>
      <c r="K13" s="51"/>
      <c r="L13" s="33" t="s">
        <v>42</v>
      </c>
      <c r="M13" s="51"/>
      <c r="N13" s="36" t="s">
        <v>83</v>
      </c>
      <c r="O13" s="54"/>
      <c r="S13" s="88">
        <f>SUM(D23:O23)</f>
        <v>0</v>
      </c>
      <c r="T13" s="89"/>
      <c r="U13" s="7" t="e">
        <f>VLOOKUP(S12,R14:U31,4,FALSE)</f>
        <v>#N/A</v>
      </c>
      <c r="V13" s="18" t="e">
        <f>VLOOKUP(S12,R14:V31,5,FALSE)</f>
        <v>#N/A</v>
      </c>
      <c r="W13" s="43" t="e">
        <f>VLOOKUP(S12,R14:W31,6,FALSE)</f>
        <v>#N/A</v>
      </c>
      <c r="X13" s="2" t="e">
        <f>VLOOKUP(S12,R14:X31,7,FALSE)</f>
        <v>#N/A</v>
      </c>
      <c r="Y13" s="44" t="e">
        <f>VLOOKUP(S12,R14:Y31,8,FALSE)</f>
        <v>#N/A</v>
      </c>
      <c r="Z13" s="61">
        <f>IF(C5&gt;=3,IF(C5&lt;15,E9*Y13*C5,E9*Y13*15),0)</f>
        <v>0</v>
      </c>
    </row>
    <row r="14" spans="2:26" ht="60" x14ac:dyDescent="0.25">
      <c r="C14" s="59">
        <v>9</v>
      </c>
      <c r="D14" s="22" t="s">
        <v>22</v>
      </c>
      <c r="E14" s="52"/>
      <c r="F14" s="25" t="s">
        <v>33</v>
      </c>
      <c r="G14" s="52"/>
      <c r="H14" s="28" t="s">
        <v>60</v>
      </c>
      <c r="I14" s="52"/>
      <c r="J14" s="31" t="s">
        <v>63</v>
      </c>
      <c r="K14" s="52"/>
      <c r="L14" s="34" t="s">
        <v>43</v>
      </c>
      <c r="M14" s="52"/>
      <c r="N14" s="37" t="s">
        <v>49</v>
      </c>
      <c r="O14" s="55"/>
      <c r="R14" s="1" t="str">
        <f t="shared" ref="R14:R31" si="0">IF(AND($S$13&gt;=S14,$S$13&lt;=T14),$S$12,"")</f>
        <v/>
      </c>
      <c r="S14" s="8">
        <v>58</v>
      </c>
      <c r="T14" s="8">
        <v>60</v>
      </c>
      <c r="U14" s="12">
        <v>18</v>
      </c>
      <c r="V14" s="8" t="s">
        <v>18</v>
      </c>
      <c r="W14" s="39">
        <v>68000</v>
      </c>
      <c r="X14" s="47" t="s">
        <v>78</v>
      </c>
    </row>
    <row r="15" spans="2:26" ht="60" x14ac:dyDescent="0.25">
      <c r="C15" s="59">
        <v>8</v>
      </c>
      <c r="D15" s="22" t="s">
        <v>20</v>
      </c>
      <c r="E15" s="52"/>
      <c r="F15" s="25" t="s">
        <v>55</v>
      </c>
      <c r="G15" s="52"/>
      <c r="H15" s="28" t="s">
        <v>59</v>
      </c>
      <c r="I15" s="52"/>
      <c r="J15" s="31" t="s">
        <v>62</v>
      </c>
      <c r="K15" s="52"/>
      <c r="L15" s="34" t="s">
        <v>44</v>
      </c>
      <c r="M15" s="52"/>
      <c r="N15" s="37" t="s">
        <v>71</v>
      </c>
      <c r="O15" s="55"/>
      <c r="R15" s="1" t="str">
        <f t="shared" si="0"/>
        <v/>
      </c>
      <c r="S15" s="10">
        <v>55</v>
      </c>
      <c r="T15" s="10">
        <v>57</v>
      </c>
      <c r="U15" s="13">
        <v>17</v>
      </c>
      <c r="V15" s="19" t="str">
        <f>V14</f>
        <v>I</v>
      </c>
      <c r="W15" s="40">
        <v>59300</v>
      </c>
      <c r="X15" s="48" t="s">
        <v>78</v>
      </c>
    </row>
    <row r="16" spans="2:26" ht="75" x14ac:dyDescent="0.25">
      <c r="C16" s="59">
        <v>7</v>
      </c>
      <c r="D16" s="22" t="s">
        <v>21</v>
      </c>
      <c r="E16" s="52"/>
      <c r="F16" s="25" t="s">
        <v>32</v>
      </c>
      <c r="G16" s="52"/>
      <c r="H16" s="28" t="s">
        <v>58</v>
      </c>
      <c r="I16" s="52"/>
      <c r="J16" s="31" t="s">
        <v>96</v>
      </c>
      <c r="K16" s="52"/>
      <c r="L16" s="34" t="s">
        <v>45</v>
      </c>
      <c r="M16" s="52"/>
      <c r="N16" s="37" t="s">
        <v>70</v>
      </c>
      <c r="O16" s="55"/>
      <c r="R16" s="1" t="str">
        <f t="shared" si="0"/>
        <v/>
      </c>
      <c r="S16" s="11">
        <v>52</v>
      </c>
      <c r="T16" s="11">
        <v>54</v>
      </c>
      <c r="U16" s="14">
        <v>16</v>
      </c>
      <c r="V16" s="11" t="s">
        <v>17</v>
      </c>
      <c r="W16" s="40">
        <v>52000</v>
      </c>
      <c r="X16" s="48" t="s">
        <v>78</v>
      </c>
    </row>
    <row r="17" spans="3:25" ht="60" x14ac:dyDescent="0.25">
      <c r="C17" s="59">
        <v>6</v>
      </c>
      <c r="D17" s="22" t="s">
        <v>97</v>
      </c>
      <c r="E17" s="52"/>
      <c r="F17" s="25" t="s">
        <v>54</v>
      </c>
      <c r="G17" s="52"/>
      <c r="H17" s="28" t="s">
        <v>35</v>
      </c>
      <c r="I17" s="52"/>
      <c r="J17" s="31" t="s">
        <v>61</v>
      </c>
      <c r="K17" s="52"/>
      <c r="L17" s="34" t="s">
        <v>46</v>
      </c>
      <c r="M17" s="52"/>
      <c r="N17" s="37" t="s">
        <v>69</v>
      </c>
      <c r="O17" s="55"/>
      <c r="R17" s="1" t="str">
        <f t="shared" si="0"/>
        <v/>
      </c>
      <c r="S17" s="10">
        <v>49</v>
      </c>
      <c r="T17" s="10">
        <v>51</v>
      </c>
      <c r="U17" s="13">
        <v>15</v>
      </c>
      <c r="V17" s="19" t="str">
        <f>V16</f>
        <v>H</v>
      </c>
      <c r="W17" s="40">
        <v>47000</v>
      </c>
      <c r="X17" s="48" t="s">
        <v>78</v>
      </c>
    </row>
    <row r="18" spans="3:25" ht="75" x14ac:dyDescent="0.25">
      <c r="C18" s="59">
        <v>5</v>
      </c>
      <c r="D18" s="22" t="s">
        <v>23</v>
      </c>
      <c r="E18" s="52"/>
      <c r="F18" s="25" t="s">
        <v>31</v>
      </c>
      <c r="G18" s="52"/>
      <c r="H18" s="28" t="s">
        <v>36</v>
      </c>
      <c r="I18" s="52"/>
      <c r="J18" s="31" t="s">
        <v>38</v>
      </c>
      <c r="K18" s="52"/>
      <c r="L18" s="34" t="s">
        <v>47</v>
      </c>
      <c r="M18" s="52"/>
      <c r="N18" s="37" t="s">
        <v>50</v>
      </c>
      <c r="O18" s="55"/>
      <c r="R18" s="1" t="str">
        <f t="shared" si="0"/>
        <v/>
      </c>
      <c r="S18" s="11">
        <v>46</v>
      </c>
      <c r="T18" s="11">
        <v>48</v>
      </c>
      <c r="U18" s="14">
        <v>14</v>
      </c>
      <c r="V18" s="11" t="s">
        <v>16</v>
      </c>
      <c r="W18" s="40">
        <v>43900</v>
      </c>
      <c r="X18" s="48" t="s">
        <v>78</v>
      </c>
    </row>
    <row r="19" spans="3:25" ht="60" x14ac:dyDescent="0.25">
      <c r="C19" s="59">
        <v>4</v>
      </c>
      <c r="D19" s="22" t="s">
        <v>53</v>
      </c>
      <c r="E19" s="52"/>
      <c r="F19" s="25" t="s">
        <v>30</v>
      </c>
      <c r="G19" s="52"/>
      <c r="H19" s="28" t="s">
        <v>57</v>
      </c>
      <c r="I19" s="52"/>
      <c r="J19" s="31" t="s">
        <v>39</v>
      </c>
      <c r="K19" s="52"/>
      <c r="L19" s="34" t="s">
        <v>66</v>
      </c>
      <c r="M19" s="52"/>
      <c r="N19" s="37" t="s">
        <v>68</v>
      </c>
      <c r="O19" s="55"/>
      <c r="R19" s="1" t="str">
        <f t="shared" si="0"/>
        <v/>
      </c>
      <c r="S19" s="10">
        <v>43</v>
      </c>
      <c r="T19" s="10">
        <v>45</v>
      </c>
      <c r="U19" s="13">
        <v>13</v>
      </c>
      <c r="V19" s="19" t="str">
        <f>V18</f>
        <v>G</v>
      </c>
      <c r="W19" s="40">
        <v>40000</v>
      </c>
      <c r="X19" s="48" t="s">
        <v>78</v>
      </c>
    </row>
    <row r="20" spans="3:25" ht="45" x14ac:dyDescent="0.25">
      <c r="C20" s="59">
        <v>3</v>
      </c>
      <c r="D20" s="22" t="s">
        <v>24</v>
      </c>
      <c r="E20" s="52"/>
      <c r="F20" s="25" t="s">
        <v>29</v>
      </c>
      <c r="G20" s="52"/>
      <c r="H20" s="28" t="s">
        <v>56</v>
      </c>
      <c r="I20" s="52"/>
      <c r="J20" s="31" t="s">
        <v>40</v>
      </c>
      <c r="K20" s="52"/>
      <c r="L20" s="34" t="s">
        <v>65</v>
      </c>
      <c r="M20" s="52"/>
      <c r="N20" s="37" t="s">
        <v>73</v>
      </c>
      <c r="O20" s="55"/>
      <c r="R20" s="1" t="str">
        <f t="shared" si="0"/>
        <v/>
      </c>
      <c r="S20" s="11">
        <v>40</v>
      </c>
      <c r="T20" s="11">
        <v>42</v>
      </c>
      <c r="U20" s="14">
        <v>12</v>
      </c>
      <c r="V20" s="11" t="s">
        <v>15</v>
      </c>
      <c r="W20" s="40">
        <v>36700</v>
      </c>
      <c r="X20" s="48" t="s">
        <v>78</v>
      </c>
    </row>
    <row r="21" spans="3:25" ht="60.75" thickBot="1" x14ac:dyDescent="0.3">
      <c r="C21" s="59">
        <v>2</v>
      </c>
      <c r="D21" s="22" t="s">
        <v>25</v>
      </c>
      <c r="E21" s="52"/>
      <c r="F21" s="25" t="s">
        <v>28</v>
      </c>
      <c r="G21" s="52"/>
      <c r="H21" s="28" t="s">
        <v>84</v>
      </c>
      <c r="I21" s="52"/>
      <c r="J21" s="31" t="s">
        <v>41</v>
      </c>
      <c r="K21" s="52"/>
      <c r="L21" s="34" t="s">
        <v>64</v>
      </c>
      <c r="M21" s="52"/>
      <c r="N21" s="37" t="s">
        <v>67</v>
      </c>
      <c r="O21" s="55"/>
      <c r="R21" s="1" t="str">
        <f t="shared" si="0"/>
        <v/>
      </c>
      <c r="S21" s="10">
        <v>37</v>
      </c>
      <c r="T21" s="10">
        <v>39</v>
      </c>
      <c r="U21" s="13">
        <v>11</v>
      </c>
      <c r="V21" s="19" t="str">
        <f>V20</f>
        <v>F</v>
      </c>
      <c r="W21" s="40">
        <v>34900</v>
      </c>
      <c r="X21" s="48" t="s">
        <v>78</v>
      </c>
    </row>
    <row r="22" spans="3:25" ht="45.75" thickBot="1" x14ac:dyDescent="0.3">
      <c r="C22" s="60">
        <v>1</v>
      </c>
      <c r="D22" s="23" t="s">
        <v>26</v>
      </c>
      <c r="E22" s="53"/>
      <c r="F22" s="26" t="s">
        <v>27</v>
      </c>
      <c r="G22" s="53"/>
      <c r="H22" s="29" t="s">
        <v>37</v>
      </c>
      <c r="I22" s="53"/>
      <c r="J22" s="32" t="s">
        <v>82</v>
      </c>
      <c r="K22" s="53"/>
      <c r="L22" s="35" t="s">
        <v>48</v>
      </c>
      <c r="M22" s="53"/>
      <c r="N22" s="38" t="s">
        <v>72</v>
      </c>
      <c r="O22" s="56"/>
      <c r="R22" s="1" t="str">
        <f t="shared" si="0"/>
        <v/>
      </c>
      <c r="S22" s="11">
        <v>34</v>
      </c>
      <c r="T22" s="11">
        <v>36</v>
      </c>
      <c r="U22" s="14">
        <v>10</v>
      </c>
      <c r="V22" s="11" t="s">
        <v>14</v>
      </c>
      <c r="W22" s="40">
        <v>33700</v>
      </c>
      <c r="X22" s="50" t="s">
        <v>79</v>
      </c>
      <c r="Y22" s="3">
        <v>3.8</v>
      </c>
    </row>
    <row r="23" spans="3:25" ht="15.75" thickBot="1" x14ac:dyDescent="0.3">
      <c r="C23" s="57" t="s">
        <v>7</v>
      </c>
      <c r="D23" s="101">
        <f>10-COUNTBLANK(E13:E22)</f>
        <v>0</v>
      </c>
      <c r="E23" s="102"/>
      <c r="F23" s="90">
        <f>10-COUNTBLANK(G13:G22)</f>
        <v>0</v>
      </c>
      <c r="G23" s="103"/>
      <c r="H23" s="102">
        <f>10-COUNTBLANK(I13:I22)</f>
        <v>0</v>
      </c>
      <c r="I23" s="102"/>
      <c r="J23" s="90">
        <f>10-COUNTBLANK(K13:K22)</f>
        <v>0</v>
      </c>
      <c r="K23" s="103"/>
      <c r="L23" s="102">
        <f>10-COUNTBLANK(M13:M22)</f>
        <v>0</v>
      </c>
      <c r="M23" s="102"/>
      <c r="N23" s="90">
        <f>10-COUNTBLANK(O13:O22)</f>
        <v>0</v>
      </c>
      <c r="O23" s="91"/>
      <c r="R23" s="1" t="str">
        <f t="shared" si="0"/>
        <v/>
      </c>
      <c r="S23" s="10">
        <v>31</v>
      </c>
      <c r="T23" s="10">
        <v>33</v>
      </c>
      <c r="U23" s="13">
        <v>9</v>
      </c>
      <c r="V23" s="19" t="str">
        <f>V22</f>
        <v>E</v>
      </c>
      <c r="W23" s="40">
        <v>30500</v>
      </c>
      <c r="X23" s="48" t="s">
        <v>79</v>
      </c>
      <c r="Y23" s="4">
        <v>3.3</v>
      </c>
    </row>
    <row r="24" spans="3:25" x14ac:dyDescent="0.25">
      <c r="R24" s="1" t="str">
        <f t="shared" si="0"/>
        <v/>
      </c>
      <c r="S24" s="11">
        <v>28</v>
      </c>
      <c r="T24" s="11">
        <v>30</v>
      </c>
      <c r="U24" s="14">
        <v>8</v>
      </c>
      <c r="V24" s="11" t="s">
        <v>13</v>
      </c>
      <c r="W24" s="40">
        <v>28450</v>
      </c>
      <c r="X24" s="48" t="s">
        <v>79</v>
      </c>
      <c r="Y24" s="4">
        <v>2.9</v>
      </c>
    </row>
    <row r="25" spans="3:25" x14ac:dyDescent="0.25">
      <c r="C25" s="17"/>
      <c r="R25" s="1" t="str">
        <f t="shared" si="0"/>
        <v/>
      </c>
      <c r="S25" s="10">
        <v>25</v>
      </c>
      <c r="T25" s="10">
        <v>27</v>
      </c>
      <c r="U25" s="13">
        <v>7</v>
      </c>
      <c r="V25" s="19" t="str">
        <f>V24</f>
        <v>D</v>
      </c>
      <c r="W25" s="40">
        <v>26400</v>
      </c>
      <c r="X25" s="48" t="s">
        <v>79</v>
      </c>
      <c r="Y25" s="4">
        <v>2.6</v>
      </c>
    </row>
    <row r="26" spans="3:25" x14ac:dyDescent="0.25">
      <c r="R26" s="1" t="str">
        <f t="shared" si="0"/>
        <v/>
      </c>
      <c r="S26" s="11">
        <v>22</v>
      </c>
      <c r="T26" s="11">
        <v>24</v>
      </c>
      <c r="U26" s="14">
        <v>6</v>
      </c>
      <c r="V26" s="11" t="s">
        <v>12</v>
      </c>
      <c r="W26" s="40">
        <v>25550</v>
      </c>
      <c r="X26" s="48" t="s">
        <v>79</v>
      </c>
      <c r="Y26" s="4">
        <v>2.4500000000000002</v>
      </c>
    </row>
    <row r="27" spans="3:25" x14ac:dyDescent="0.25">
      <c r="R27" s="1" t="str">
        <f t="shared" si="0"/>
        <v/>
      </c>
      <c r="S27" s="10">
        <v>19</v>
      </c>
      <c r="T27" s="10">
        <v>21</v>
      </c>
      <c r="U27" s="13">
        <v>5</v>
      </c>
      <c r="V27" s="19" t="str">
        <f>V26</f>
        <v>C</v>
      </c>
      <c r="W27" s="40">
        <v>24250</v>
      </c>
      <c r="X27" s="48" t="s">
        <v>79</v>
      </c>
      <c r="Y27" s="4">
        <v>2.2000000000000002</v>
      </c>
    </row>
    <row r="28" spans="3:25" x14ac:dyDescent="0.25">
      <c r="R28" s="1" t="str">
        <f t="shared" si="0"/>
        <v/>
      </c>
      <c r="S28" s="11">
        <v>16</v>
      </c>
      <c r="T28" s="11">
        <v>18</v>
      </c>
      <c r="U28" s="14">
        <v>4</v>
      </c>
      <c r="V28" s="11" t="s">
        <v>11</v>
      </c>
      <c r="W28" s="40">
        <v>23400</v>
      </c>
      <c r="X28" s="48" t="s">
        <v>79</v>
      </c>
      <c r="Y28" s="4">
        <v>1.95</v>
      </c>
    </row>
    <row r="29" spans="3:25" x14ac:dyDescent="0.25">
      <c r="R29" s="1" t="str">
        <f t="shared" si="0"/>
        <v/>
      </c>
      <c r="S29" s="10">
        <v>13</v>
      </c>
      <c r="T29" s="10">
        <v>15</v>
      </c>
      <c r="U29" s="13">
        <v>3</v>
      </c>
      <c r="V29" s="19" t="str">
        <f>V28</f>
        <v>B</v>
      </c>
      <c r="W29" s="40">
        <v>22450</v>
      </c>
      <c r="X29" s="48" t="s">
        <v>79</v>
      </c>
      <c r="Y29" s="4">
        <v>1.75</v>
      </c>
    </row>
    <row r="30" spans="3:25" x14ac:dyDescent="0.25">
      <c r="R30" s="1" t="str">
        <f t="shared" si="0"/>
        <v/>
      </c>
      <c r="S30" s="9">
        <v>10</v>
      </c>
      <c r="T30" s="9">
        <v>12</v>
      </c>
      <c r="U30" s="14">
        <v>2</v>
      </c>
      <c r="V30" s="11" t="s">
        <v>10</v>
      </c>
      <c r="W30" s="40">
        <v>21850</v>
      </c>
      <c r="X30" s="48" t="s">
        <v>79</v>
      </c>
      <c r="Y30" s="4">
        <v>1.6</v>
      </c>
    </row>
    <row r="31" spans="3:25" ht="15.75" thickBot="1" x14ac:dyDescent="0.3">
      <c r="R31" s="1" t="str">
        <f t="shared" si="0"/>
        <v/>
      </c>
      <c r="S31" s="6">
        <v>6</v>
      </c>
      <c r="T31" s="6">
        <v>9</v>
      </c>
      <c r="U31" s="15">
        <v>1</v>
      </c>
      <c r="V31" s="20" t="str">
        <f>V30</f>
        <v>A</v>
      </c>
      <c r="W31" s="41">
        <v>21700</v>
      </c>
      <c r="X31" s="49" t="s">
        <v>79</v>
      </c>
      <c r="Y31" s="5">
        <v>1.45</v>
      </c>
    </row>
  </sheetData>
  <sheetProtection sheet="1" objects="1" scenarios="1" selectLockedCells="1"/>
  <mergeCells count="17">
    <mergeCell ref="N23:O23"/>
    <mergeCell ref="D12:E12"/>
    <mergeCell ref="F12:G12"/>
    <mergeCell ref="H12:I12"/>
    <mergeCell ref="J12:K12"/>
    <mergeCell ref="L12:M12"/>
    <mergeCell ref="N12:O12"/>
    <mergeCell ref="D23:E23"/>
    <mergeCell ref="F23:G23"/>
    <mergeCell ref="H23:I23"/>
    <mergeCell ref="J23:K23"/>
    <mergeCell ref="L23:M23"/>
    <mergeCell ref="D3:D4"/>
    <mergeCell ref="C3:C4"/>
    <mergeCell ref="I5:K5"/>
    <mergeCell ref="S12:T12"/>
    <mergeCell ref="S13:T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Jean-Baptiste Branson</dc:creator>
  <cp:lastModifiedBy>Jean-Baptiste Branson</cp:lastModifiedBy>
  <dcterms:created xsi:type="dcterms:W3CDTF">2023-11-20T10:45:44Z</dcterms:created>
  <dcterms:modified xsi:type="dcterms:W3CDTF">2023-12-11T07:24:58Z</dcterms:modified>
</cp:coreProperties>
</file>